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swv\Documents\2022_FRANZWEG\"/>
    </mc:Choice>
  </mc:AlternateContent>
  <bookViews>
    <workbookView xWindow="0" yWindow="0" windowWidth="25200" windowHeight="11910" activeTab="2"/>
  </bookViews>
  <sheets>
    <sheet name="Grobübers. Möglichkeiten je Ort" sheetId="1" r:id="rId1"/>
    <sheet name="Einzelne Wegverbindungen  + km" sheetId="4" r:id="rId2"/>
    <sheet name="(Schnupper)Wander-Runden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7" i="3" l="1"/>
  <c r="C17" i="3"/>
  <c r="D17" i="3"/>
  <c r="E17" i="3"/>
  <c r="B18" i="3"/>
  <c r="C18" i="3"/>
  <c r="D18" i="3"/>
  <c r="E18" i="3"/>
  <c r="B22" i="3"/>
  <c r="C22" i="3"/>
  <c r="D22" i="3"/>
  <c r="E22" i="3"/>
  <c r="E23" i="3"/>
  <c r="B24" i="3"/>
  <c r="C24" i="3"/>
  <c r="D24" i="3"/>
  <c r="E24" i="3"/>
  <c r="B25" i="3"/>
  <c r="C25" i="3"/>
  <c r="D25" i="3"/>
  <c r="E25" i="3"/>
  <c r="F29" i="1"/>
  <c r="K33" i="3" s="1"/>
  <c r="G19" i="1"/>
  <c r="D56" i="3"/>
  <c r="D43" i="3"/>
  <c r="B88" i="3"/>
  <c r="C88" i="3"/>
  <c r="D88" i="3"/>
  <c r="B89" i="3"/>
  <c r="C89" i="3"/>
  <c r="D89" i="3"/>
  <c r="D87" i="3"/>
  <c r="C87" i="3"/>
  <c r="B87" i="3"/>
  <c r="B86" i="3"/>
  <c r="C86" i="3"/>
  <c r="D86" i="3"/>
  <c r="B85" i="3"/>
  <c r="C85" i="3"/>
  <c r="D85" i="3"/>
  <c r="D83" i="3"/>
  <c r="C83" i="3"/>
  <c r="D82" i="3"/>
  <c r="D81" i="3"/>
  <c r="C81" i="3"/>
  <c r="C82" i="3"/>
  <c r="D84" i="3"/>
  <c r="C84" i="3"/>
  <c r="B84" i="3"/>
  <c r="B81" i="3"/>
  <c r="B82" i="3"/>
  <c r="D80" i="3"/>
  <c r="C80" i="3"/>
  <c r="B80" i="3"/>
  <c r="D74" i="3"/>
  <c r="C74" i="3"/>
  <c r="D73" i="3"/>
  <c r="C73" i="3"/>
  <c r="D76" i="3"/>
  <c r="D75" i="3"/>
  <c r="D72" i="3"/>
  <c r="D71" i="3"/>
  <c r="D70" i="3"/>
  <c r="D69" i="3"/>
  <c r="C69" i="3"/>
  <c r="C70" i="3"/>
  <c r="C71" i="3"/>
  <c r="C72" i="3"/>
  <c r="C75" i="3"/>
  <c r="C76" i="3"/>
  <c r="B76" i="3"/>
  <c r="B75" i="3"/>
  <c r="B72" i="3"/>
  <c r="B70" i="3"/>
  <c r="B71" i="3"/>
  <c r="B69" i="3"/>
  <c r="C64" i="3"/>
  <c r="D65" i="3"/>
  <c r="C65" i="3"/>
  <c r="B65" i="3"/>
  <c r="B62" i="3"/>
  <c r="C62" i="3"/>
  <c r="D62" i="3"/>
  <c r="B63" i="3"/>
  <c r="C63" i="3"/>
  <c r="D63" i="3"/>
  <c r="D61" i="3"/>
  <c r="C61" i="3"/>
  <c r="B61" i="3"/>
  <c r="E63" i="3"/>
  <c r="E62" i="3"/>
  <c r="E64" i="3"/>
  <c r="E61" i="3"/>
  <c r="D57" i="3"/>
  <c r="C57" i="3"/>
  <c r="B57" i="3"/>
  <c r="C56" i="3"/>
  <c r="B55" i="3"/>
  <c r="C55" i="3"/>
  <c r="D55" i="3"/>
  <c r="D54" i="3"/>
  <c r="C54" i="3"/>
  <c r="B54" i="3"/>
  <c r="D50" i="3"/>
  <c r="C50" i="3"/>
  <c r="B50" i="3"/>
  <c r="C49" i="3"/>
  <c r="C48" i="3"/>
  <c r="B48" i="3"/>
  <c r="D47" i="3"/>
  <c r="C47" i="3"/>
  <c r="D48" i="3"/>
  <c r="D49" i="3"/>
  <c r="C43" i="3"/>
  <c r="D42" i="3"/>
  <c r="B42" i="3"/>
  <c r="C42" i="3"/>
  <c r="D41" i="3"/>
  <c r="C41" i="3"/>
  <c r="D40" i="3"/>
  <c r="C40" i="3"/>
  <c r="B40" i="3"/>
  <c r="D31" i="3"/>
  <c r="C31" i="3"/>
  <c r="B31" i="3"/>
  <c r="D34" i="3"/>
  <c r="D32" i="3"/>
  <c r="C34" i="3"/>
  <c r="B34" i="3"/>
  <c r="C33" i="3"/>
  <c r="C32" i="3"/>
  <c r="B32" i="3"/>
  <c r="E35" i="3"/>
  <c r="E31" i="3"/>
  <c r="E34" i="3"/>
  <c r="E33" i="3"/>
  <c r="E32" i="3"/>
  <c r="C26" i="3" l="1"/>
  <c r="C28" i="3" s="1"/>
  <c r="C19" i="3"/>
  <c r="K63" i="3"/>
  <c r="C90" i="3"/>
  <c r="C51" i="3"/>
  <c r="C58" i="3"/>
  <c r="C66" i="3"/>
  <c r="C44" i="3"/>
  <c r="C35" i="3"/>
  <c r="G121" i="3"/>
  <c r="C142" i="3"/>
  <c r="C139" i="3"/>
  <c r="C127" i="3"/>
  <c r="C120" i="3"/>
  <c r="E90" i="3"/>
  <c r="E89" i="3"/>
  <c r="E88" i="3"/>
  <c r="E87" i="3"/>
  <c r="E85" i="3"/>
  <c r="E84" i="3"/>
  <c r="E83" i="3"/>
  <c r="E82" i="3"/>
  <c r="E81" i="3"/>
  <c r="E80" i="3"/>
  <c r="E76" i="3"/>
  <c r="E75" i="3"/>
  <c r="E74" i="3"/>
  <c r="E73" i="3"/>
  <c r="E72" i="3"/>
  <c r="E71" i="3"/>
  <c r="E70" i="3"/>
  <c r="E69" i="3"/>
  <c r="E57" i="3"/>
  <c r="E55" i="3"/>
  <c r="E49" i="3"/>
  <c r="E47" i="3"/>
  <c r="E41" i="3"/>
  <c r="E40" i="3"/>
  <c r="E56" i="3"/>
  <c r="E54" i="3"/>
  <c r="E50" i="3"/>
  <c r="E48" i="3"/>
  <c r="E43" i="3"/>
  <c r="E42" i="3"/>
  <c r="B34" i="1"/>
  <c r="G76" i="3" s="1"/>
  <c r="C34" i="1"/>
  <c r="H76" i="3" s="1"/>
  <c r="D34" i="1"/>
  <c r="E34" i="1"/>
  <c r="K109" i="3"/>
  <c r="G34" i="1"/>
  <c r="L109" i="3" s="1"/>
  <c r="B33" i="1"/>
  <c r="G112" i="3" s="1"/>
  <c r="C33" i="1"/>
  <c r="H112" i="3" s="1"/>
  <c r="D33" i="1"/>
  <c r="I112" i="3" s="1"/>
  <c r="E33" i="1"/>
  <c r="J112" i="3" s="1"/>
  <c r="F33" i="1"/>
  <c r="K112" i="3" s="1"/>
  <c r="G33" i="1"/>
  <c r="L112" i="3" s="1"/>
  <c r="B32" i="1"/>
  <c r="C32" i="1"/>
  <c r="D32" i="1"/>
  <c r="I24" i="3" s="1"/>
  <c r="E32" i="1"/>
  <c r="J24" i="3" s="1"/>
  <c r="F32" i="1"/>
  <c r="G32" i="1"/>
  <c r="B31" i="1"/>
  <c r="C31" i="1"/>
  <c r="H90" i="3" s="1"/>
  <c r="D31" i="1"/>
  <c r="E31" i="1"/>
  <c r="J103" i="3" s="1"/>
  <c r="F31" i="1"/>
  <c r="G31" i="1"/>
  <c r="L103" i="3" s="1"/>
  <c r="B30" i="1"/>
  <c r="G135" i="3" s="1"/>
  <c r="C30" i="1"/>
  <c r="D30" i="1"/>
  <c r="E30" i="1"/>
  <c r="F30" i="1"/>
  <c r="G30" i="1"/>
  <c r="B29" i="1"/>
  <c r="C29" i="1"/>
  <c r="D29" i="1"/>
  <c r="I132" i="3" s="1"/>
  <c r="E29" i="1"/>
  <c r="J132" i="3" s="1"/>
  <c r="G29" i="1"/>
  <c r="B28" i="1"/>
  <c r="G62" i="3" s="1"/>
  <c r="C28" i="1"/>
  <c r="H62" i="3" s="1"/>
  <c r="D28" i="1"/>
  <c r="I62" i="3" s="1"/>
  <c r="E28" i="1"/>
  <c r="J62" i="3" s="1"/>
  <c r="F28" i="1"/>
  <c r="K62" i="3" s="1"/>
  <c r="G28" i="1"/>
  <c r="L62" i="3" s="1"/>
  <c r="B27" i="1"/>
  <c r="G100" i="3" s="1"/>
  <c r="C27" i="1"/>
  <c r="D27" i="1"/>
  <c r="I89" i="3" s="1"/>
  <c r="E27" i="1"/>
  <c r="J100" i="3" s="1"/>
  <c r="F27" i="1"/>
  <c r="K100" i="3" s="1"/>
  <c r="G27" i="1"/>
  <c r="B26" i="1"/>
  <c r="G75" i="3" s="1"/>
  <c r="C26" i="1"/>
  <c r="H75" i="3" s="1"/>
  <c r="D26" i="1"/>
  <c r="I106" i="3" s="1"/>
  <c r="E26" i="1"/>
  <c r="F26" i="1"/>
  <c r="K75" i="3" s="1"/>
  <c r="G26" i="1"/>
  <c r="L106" i="3" s="1"/>
  <c r="B25" i="1"/>
  <c r="G105" i="3" s="1"/>
  <c r="C25" i="1"/>
  <c r="D25" i="1"/>
  <c r="I74" i="3" s="1"/>
  <c r="E25" i="1"/>
  <c r="J105" i="3" s="1"/>
  <c r="F25" i="1"/>
  <c r="K105" i="3" s="1"/>
  <c r="G25" i="1"/>
  <c r="B24" i="1"/>
  <c r="G88" i="3" s="1"/>
  <c r="C24" i="1"/>
  <c r="H104" i="3" s="1"/>
  <c r="D24" i="1"/>
  <c r="I88" i="3" s="1"/>
  <c r="E24" i="1"/>
  <c r="F24" i="1"/>
  <c r="K42" i="3" s="1"/>
  <c r="G24" i="1"/>
  <c r="L88" i="3" s="1"/>
  <c r="B23" i="1"/>
  <c r="G61" i="3" s="1"/>
  <c r="C23" i="1"/>
  <c r="H61" i="3" s="1"/>
  <c r="D23" i="1"/>
  <c r="I61" i="3" s="1"/>
  <c r="E23" i="1"/>
  <c r="J61" i="3" s="1"/>
  <c r="F23" i="1"/>
  <c r="K61" i="3" s="1"/>
  <c r="G23" i="1"/>
  <c r="L61" i="3" s="1"/>
  <c r="B22" i="1"/>
  <c r="G118" i="3" s="1"/>
  <c r="C22" i="1"/>
  <c r="H87" i="3" s="1"/>
  <c r="D22" i="1"/>
  <c r="I87" i="3" s="1"/>
  <c r="E22" i="1"/>
  <c r="F22" i="1"/>
  <c r="K118" i="3" s="1"/>
  <c r="G22" i="1"/>
  <c r="L118" i="3" s="1"/>
  <c r="B21" i="1"/>
  <c r="G86" i="3" s="1"/>
  <c r="C21" i="1"/>
  <c r="D21" i="1"/>
  <c r="I86" i="3" s="1"/>
  <c r="E21" i="1"/>
  <c r="J86" i="3" s="1"/>
  <c r="F21" i="1"/>
  <c r="K86" i="3" s="1"/>
  <c r="G21" i="1"/>
  <c r="B19" i="1"/>
  <c r="G85" i="3" s="1"/>
  <c r="C19" i="1"/>
  <c r="D19" i="1"/>
  <c r="I119" i="3" s="1"/>
  <c r="E19" i="1"/>
  <c r="F19" i="1"/>
  <c r="K85" i="3" s="1"/>
  <c r="B20" i="1"/>
  <c r="G111" i="3" s="1"/>
  <c r="C20" i="1"/>
  <c r="H111" i="3" s="1"/>
  <c r="D20" i="1"/>
  <c r="E20" i="1"/>
  <c r="J73" i="3" s="1"/>
  <c r="K73" i="3"/>
  <c r="G20" i="1"/>
  <c r="L111" i="3" s="1"/>
  <c r="B18" i="1"/>
  <c r="G23" i="3" s="1"/>
  <c r="C18" i="1"/>
  <c r="H23" i="3" s="1"/>
  <c r="D18" i="1"/>
  <c r="E18" i="1"/>
  <c r="F18" i="1"/>
  <c r="K23" i="3" s="1"/>
  <c r="G18" i="1"/>
  <c r="B17" i="1"/>
  <c r="G102" i="3" s="1"/>
  <c r="C17" i="1"/>
  <c r="H102" i="3" s="1"/>
  <c r="D17" i="1"/>
  <c r="E17" i="1"/>
  <c r="J102" i="3" s="1"/>
  <c r="F17" i="1"/>
  <c r="K83" i="3" s="1"/>
  <c r="G17" i="1"/>
  <c r="L102" i="3" s="1"/>
  <c r="B16" i="1"/>
  <c r="C16" i="1"/>
  <c r="H131" i="3" s="1"/>
  <c r="D16" i="1"/>
  <c r="E16" i="1"/>
  <c r="F16" i="1"/>
  <c r="G16" i="1"/>
  <c r="G15" i="1"/>
  <c r="L110" i="3" s="1"/>
  <c r="F15" i="1"/>
  <c r="K72" i="3" s="1"/>
  <c r="E15" i="1"/>
  <c r="D15" i="1"/>
  <c r="I110" i="3" s="1"/>
  <c r="C15" i="1"/>
  <c r="H110" i="3" s="1"/>
  <c r="B15" i="1"/>
  <c r="G72" i="3" s="1"/>
  <c r="B14" i="1"/>
  <c r="C14" i="1"/>
  <c r="H99" i="3" s="1"/>
  <c r="D14" i="1"/>
  <c r="I99" i="3" s="1"/>
  <c r="E14" i="1"/>
  <c r="J82" i="3" s="1"/>
  <c r="F14" i="1"/>
  <c r="G14" i="1"/>
  <c r="L82" i="3" s="1"/>
  <c r="B12" i="1"/>
  <c r="C12" i="1"/>
  <c r="D12" i="1"/>
  <c r="I22" i="3" s="1"/>
  <c r="E12" i="1"/>
  <c r="F12" i="1"/>
  <c r="G12" i="1"/>
  <c r="B13" i="1"/>
  <c r="C13" i="1"/>
  <c r="H108" i="3" s="1"/>
  <c r="D13" i="1"/>
  <c r="I108" i="3" s="1"/>
  <c r="E13" i="1"/>
  <c r="J71" i="3" s="1"/>
  <c r="F13" i="1"/>
  <c r="G13" i="1"/>
  <c r="L108" i="3" s="1"/>
  <c r="B11" i="1"/>
  <c r="G113" i="3" s="1"/>
  <c r="C11" i="1"/>
  <c r="H113" i="3" s="1"/>
  <c r="D11" i="1"/>
  <c r="E11" i="1"/>
  <c r="J113" i="3" s="1"/>
  <c r="F11" i="1"/>
  <c r="K54" i="3" s="1"/>
  <c r="G11" i="1"/>
  <c r="L113" i="3" s="1"/>
  <c r="B10" i="1"/>
  <c r="C10" i="1"/>
  <c r="H69" i="3" s="1"/>
  <c r="D10" i="1"/>
  <c r="I69" i="3" s="1"/>
  <c r="E10" i="1"/>
  <c r="J107" i="3" s="1"/>
  <c r="F10" i="1"/>
  <c r="G10" i="1"/>
  <c r="L69" i="3" s="1"/>
  <c r="B9" i="1"/>
  <c r="G17" i="3" s="1"/>
  <c r="C9" i="1"/>
  <c r="H17" i="3" s="1"/>
  <c r="D9" i="1"/>
  <c r="E9" i="1"/>
  <c r="J17" i="3" s="1"/>
  <c r="F9" i="1"/>
  <c r="K17" i="3" s="1"/>
  <c r="G9" i="1"/>
  <c r="L17" i="3" s="1"/>
  <c r="B8" i="1"/>
  <c r="G31" i="3" s="1"/>
  <c r="C8" i="1"/>
  <c r="H31" i="3" s="1"/>
  <c r="D8" i="1"/>
  <c r="F8" i="1"/>
  <c r="K31" i="3" s="1"/>
  <c r="G8" i="1"/>
  <c r="L31" i="3" s="1"/>
  <c r="G7" i="1"/>
  <c r="L101" i="3" s="1"/>
  <c r="F7" i="1"/>
  <c r="K101" i="3" s="1"/>
  <c r="E7" i="1"/>
  <c r="J80" i="3" s="1"/>
  <c r="D7" i="1"/>
  <c r="I101" i="3" s="1"/>
  <c r="C7" i="1"/>
  <c r="H101" i="3" s="1"/>
  <c r="B7" i="1"/>
  <c r="G101" i="3" s="1"/>
  <c r="K135" i="3"/>
  <c r="J135" i="3"/>
  <c r="J134" i="3"/>
  <c r="L133" i="3"/>
  <c r="H133" i="3"/>
  <c r="K132" i="3"/>
  <c r="G132" i="3"/>
  <c r="K131" i="3"/>
  <c r="G131" i="3"/>
  <c r="L114" i="3"/>
  <c r="K114" i="3"/>
  <c r="J114" i="3"/>
  <c r="I114" i="3"/>
  <c r="H114" i="3"/>
  <c r="G114" i="3"/>
  <c r="L57" i="3"/>
  <c r="K57" i="3"/>
  <c r="J57" i="3"/>
  <c r="I57" i="3"/>
  <c r="H57" i="3"/>
  <c r="G57" i="3"/>
  <c r="L119" i="3"/>
  <c r="J119" i="3"/>
  <c r="H119" i="3"/>
  <c r="J118" i="3"/>
  <c r="K117" i="3"/>
  <c r="G117" i="3"/>
  <c r="I116" i="3"/>
  <c r="I115" i="3"/>
  <c r="I113" i="3"/>
  <c r="K111" i="3"/>
  <c r="J111" i="3"/>
  <c r="I111" i="3"/>
  <c r="J110" i="3"/>
  <c r="J109" i="3"/>
  <c r="I109" i="3"/>
  <c r="G109" i="3"/>
  <c r="K108" i="3"/>
  <c r="G108" i="3"/>
  <c r="K107" i="3"/>
  <c r="G107" i="3"/>
  <c r="J106" i="3"/>
  <c r="H106" i="3"/>
  <c r="L105" i="3"/>
  <c r="I105" i="3"/>
  <c r="H105" i="3"/>
  <c r="J104" i="3"/>
  <c r="G104" i="3"/>
  <c r="K103" i="3"/>
  <c r="I103" i="3"/>
  <c r="H103" i="3"/>
  <c r="G103" i="3"/>
  <c r="K102" i="3"/>
  <c r="I102" i="3"/>
  <c r="L100" i="3"/>
  <c r="H100" i="3"/>
  <c r="L99" i="3"/>
  <c r="K99" i="3"/>
  <c r="G99" i="3"/>
  <c r="J98" i="3"/>
  <c r="I98" i="3"/>
  <c r="K90" i="3"/>
  <c r="I90" i="3"/>
  <c r="G90" i="3"/>
  <c r="L89" i="3"/>
  <c r="J89" i="3"/>
  <c r="H89" i="3"/>
  <c r="J88" i="3"/>
  <c r="L87" i="3"/>
  <c r="J87" i="3"/>
  <c r="L86" i="3"/>
  <c r="H86" i="3"/>
  <c r="L85" i="3"/>
  <c r="J85" i="3"/>
  <c r="H85" i="3"/>
  <c r="K84" i="3"/>
  <c r="I84" i="3"/>
  <c r="G84" i="3"/>
  <c r="I83" i="3"/>
  <c r="K82" i="3"/>
  <c r="G82" i="3"/>
  <c r="K81" i="3"/>
  <c r="I81" i="3"/>
  <c r="K76" i="3"/>
  <c r="J76" i="3"/>
  <c r="I76" i="3"/>
  <c r="L75" i="3"/>
  <c r="J75" i="3"/>
  <c r="L74" i="3"/>
  <c r="J74" i="3"/>
  <c r="H74" i="3"/>
  <c r="I73" i="3"/>
  <c r="J72" i="3"/>
  <c r="I72" i="3"/>
  <c r="K71" i="3"/>
  <c r="G71" i="3"/>
  <c r="K70" i="3"/>
  <c r="I70" i="3"/>
  <c r="K69" i="3"/>
  <c r="G69" i="3"/>
  <c r="I56" i="3"/>
  <c r="H56" i="3"/>
  <c r="J55" i="3"/>
  <c r="I55" i="3"/>
  <c r="J54" i="3"/>
  <c r="I54" i="3"/>
  <c r="H54" i="3"/>
  <c r="K50" i="3"/>
  <c r="I50" i="3"/>
  <c r="H50" i="3"/>
  <c r="G50" i="3"/>
  <c r="J49" i="3"/>
  <c r="I49" i="3"/>
  <c r="I48" i="3"/>
  <c r="J47" i="3"/>
  <c r="I47" i="3"/>
  <c r="L43" i="3"/>
  <c r="H43" i="3"/>
  <c r="J42" i="3"/>
  <c r="H42" i="3"/>
  <c r="G42" i="3"/>
  <c r="K41" i="3"/>
  <c r="I41" i="3"/>
  <c r="H41" i="3"/>
  <c r="G41" i="3"/>
  <c r="K40" i="3"/>
  <c r="I40" i="3"/>
  <c r="G139" i="3"/>
  <c r="A35" i="1"/>
  <c r="C36" i="4"/>
  <c r="G36" i="4"/>
  <c r="C77" i="3"/>
  <c r="L32" i="3" l="1"/>
  <c r="L18" i="3"/>
  <c r="L117" i="3"/>
  <c r="L23" i="3"/>
  <c r="I43" i="3"/>
  <c r="L50" i="3"/>
  <c r="L56" i="3"/>
  <c r="H82" i="3"/>
  <c r="J83" i="3"/>
  <c r="K87" i="3"/>
  <c r="K88" i="3"/>
  <c r="K106" i="3"/>
  <c r="H117" i="3"/>
  <c r="K119" i="3"/>
  <c r="G134" i="3"/>
  <c r="I130" i="3"/>
  <c r="I17" i="3"/>
  <c r="K32" i="3"/>
  <c r="K18" i="3"/>
  <c r="G32" i="3"/>
  <c r="G18" i="3"/>
  <c r="J48" i="3"/>
  <c r="J81" i="3"/>
  <c r="L84" i="3"/>
  <c r="L90" i="3"/>
  <c r="I100" i="3"/>
  <c r="K104" i="3"/>
  <c r="G106" i="3"/>
  <c r="J115" i="3"/>
  <c r="G119" i="3"/>
  <c r="L70" i="3"/>
  <c r="L22" i="3"/>
  <c r="H40" i="3"/>
  <c r="H22" i="3"/>
  <c r="J32" i="3"/>
  <c r="J18" i="3"/>
  <c r="J84" i="3"/>
  <c r="J23" i="3"/>
  <c r="L115" i="3"/>
  <c r="L24" i="3"/>
  <c r="H115" i="3"/>
  <c r="H24" i="3"/>
  <c r="J116" i="3"/>
  <c r="J22" i="3"/>
  <c r="H32" i="3"/>
  <c r="H18" i="3"/>
  <c r="L41" i="3"/>
  <c r="H84" i="3"/>
  <c r="G87" i="3"/>
  <c r="J130" i="3"/>
  <c r="L131" i="3"/>
  <c r="I133" i="3"/>
  <c r="K134" i="3"/>
  <c r="K116" i="3"/>
  <c r="K22" i="3"/>
  <c r="G70" i="3"/>
  <c r="G22" i="3"/>
  <c r="I32" i="3"/>
  <c r="I18" i="3"/>
  <c r="I117" i="3"/>
  <c r="I23" i="3"/>
  <c r="K115" i="3"/>
  <c r="K24" i="3"/>
  <c r="G115" i="3"/>
  <c r="G24" i="3"/>
  <c r="L136" i="3"/>
  <c r="J133" i="3"/>
  <c r="H118" i="3"/>
  <c r="I131" i="3"/>
  <c r="G40" i="3"/>
  <c r="J43" i="3"/>
  <c r="G48" i="3"/>
  <c r="G49" i="3"/>
  <c r="G55" i="3"/>
  <c r="I71" i="3"/>
  <c r="G73" i="3"/>
  <c r="G83" i="3"/>
  <c r="H88" i="3"/>
  <c r="L104" i="3"/>
  <c r="H134" i="3"/>
  <c r="L42" i="3"/>
  <c r="I82" i="3"/>
  <c r="K48" i="3"/>
  <c r="K49" i="3"/>
  <c r="K55" i="3"/>
  <c r="G81" i="3"/>
  <c r="K113" i="3"/>
  <c r="L134" i="3"/>
  <c r="J69" i="3"/>
  <c r="K80" i="3"/>
  <c r="J108" i="3"/>
  <c r="H116" i="3"/>
  <c r="L40" i="3"/>
  <c r="L54" i="3"/>
  <c r="H130" i="3"/>
  <c r="G136" i="3"/>
  <c r="H98" i="3"/>
  <c r="L98" i="3"/>
  <c r="J99" i="3"/>
  <c r="I107" i="3"/>
  <c r="G116" i="3"/>
  <c r="L116" i="3"/>
  <c r="G130" i="3"/>
  <c r="L130" i="3"/>
  <c r="H47" i="3"/>
  <c r="L47" i="3"/>
  <c r="G54" i="3"/>
  <c r="H70" i="3"/>
  <c r="G47" i="3"/>
  <c r="K47" i="3"/>
  <c r="H55" i="3"/>
  <c r="L55" i="3"/>
  <c r="H81" i="3"/>
  <c r="L81" i="3"/>
  <c r="G98" i="3"/>
  <c r="K98" i="3"/>
  <c r="I118" i="3"/>
  <c r="K130" i="3"/>
  <c r="H48" i="3"/>
  <c r="L48" i="3"/>
  <c r="J136" i="3"/>
  <c r="K136" i="3"/>
  <c r="I42" i="3"/>
  <c r="G43" i="3"/>
  <c r="K43" i="3"/>
  <c r="J56" i="3"/>
  <c r="G74" i="3"/>
  <c r="K74" i="3"/>
  <c r="I80" i="3"/>
  <c r="I85" i="3"/>
  <c r="H107" i="3"/>
  <c r="L107" i="3"/>
  <c r="H109" i="3"/>
  <c r="J117" i="3"/>
  <c r="J40" i="3"/>
  <c r="J41" i="3"/>
  <c r="H49" i="3"/>
  <c r="L49" i="3"/>
  <c r="J50" i="3"/>
  <c r="J70" i="3"/>
  <c r="H71" i="3"/>
  <c r="L71" i="3"/>
  <c r="H73" i="3"/>
  <c r="L73" i="3"/>
  <c r="I75" i="3"/>
  <c r="L76" i="3"/>
  <c r="H83" i="3"/>
  <c r="L83" i="3"/>
  <c r="J90" i="3"/>
  <c r="I104" i="3"/>
  <c r="J131" i="3"/>
  <c r="G89" i="3"/>
  <c r="K89" i="3"/>
  <c r="G133" i="3"/>
  <c r="K133" i="3"/>
  <c r="I134" i="3"/>
  <c r="H136" i="3"/>
  <c r="I136" i="3"/>
  <c r="I31" i="3"/>
  <c r="L132" i="3"/>
  <c r="L33" i="3"/>
  <c r="L63" i="3"/>
  <c r="G63" i="3"/>
  <c r="G33" i="3"/>
  <c r="I135" i="3"/>
  <c r="I64" i="3"/>
  <c r="I34" i="3"/>
  <c r="H132" i="3"/>
  <c r="H33" i="3"/>
  <c r="H63" i="3"/>
  <c r="J34" i="3"/>
  <c r="J64" i="3"/>
  <c r="I63" i="3"/>
  <c r="I33" i="3"/>
  <c r="K64" i="3"/>
  <c r="K34" i="3"/>
  <c r="G64" i="3"/>
  <c r="G34" i="3"/>
  <c r="J63" i="3"/>
  <c r="J33" i="3"/>
  <c r="L135" i="3"/>
  <c r="L64" i="3"/>
  <c r="L34" i="3"/>
  <c r="H135" i="3"/>
  <c r="H64" i="3"/>
  <c r="H34" i="3"/>
  <c r="C146" i="3"/>
  <c r="C144" i="3"/>
  <c r="K56" i="3"/>
  <c r="G56" i="3"/>
  <c r="H72" i="3"/>
  <c r="L72" i="3"/>
  <c r="G110" i="3"/>
  <c r="K110" i="3"/>
  <c r="L80" i="3"/>
  <c r="J101" i="3"/>
  <c r="H80" i="3"/>
  <c r="G80" i="3"/>
  <c r="C37" i="3"/>
</calcChain>
</file>

<file path=xl/sharedStrings.xml><?xml version="1.0" encoding="utf-8"?>
<sst xmlns="http://schemas.openxmlformats.org/spreadsheetml/2006/main" count="309" uniqueCount="167">
  <si>
    <t>Hotel/Gasthof</t>
  </si>
  <si>
    <t>Privatzimmer</t>
  </si>
  <si>
    <t>S T A R T   ab</t>
  </si>
  <si>
    <t xml:space="preserve">A n r e i s e                           </t>
  </si>
  <si>
    <t>Bewirtung / 
Gasthaus   *)</t>
  </si>
  <si>
    <t>Einkaufs-möglichkeit   *)</t>
  </si>
  <si>
    <t>Übernachtung   *)</t>
  </si>
  <si>
    <t>(in alph. Reihenfolge [je Route]):</t>
  </si>
  <si>
    <t>öffentlich</t>
  </si>
  <si>
    <t>Pkw / Parkmöglichkeit</t>
  </si>
  <si>
    <t xml:space="preserve">zum / </t>
  </si>
  <si>
    <t>am Start-Ort</t>
  </si>
  <si>
    <t xml:space="preserve">bezogen auf den      S   t   a  r  t  -  O  r  t    </t>
  </si>
  <si>
    <t>---</t>
  </si>
  <si>
    <t>Niedersulz</t>
  </si>
  <si>
    <t>Schönkirchen-Reyersdorf</t>
  </si>
  <si>
    <t>Schrick</t>
  </si>
  <si>
    <t>Spannberg</t>
  </si>
  <si>
    <t>Velm Götzendorf</t>
  </si>
  <si>
    <t>Zistersdorf</t>
  </si>
  <si>
    <t>Nr</t>
  </si>
  <si>
    <t>Wegverbindung</t>
  </si>
  <si>
    <t>km (rd.)</t>
  </si>
  <si>
    <t>Hohenruppersdorf - Sieben Rusten</t>
  </si>
  <si>
    <t>Velm Götzendorf - Spannberg</t>
  </si>
  <si>
    <t>Spannberg - Erdpreß</t>
  </si>
  <si>
    <t>Erdpreß - Loidesthal</t>
  </si>
  <si>
    <t>Erdpreß - Niedersulz</t>
  </si>
  <si>
    <t>Niedersulz - Obersulz</t>
  </si>
  <si>
    <t>Hohenruppersdorf - Nexing</t>
  </si>
  <si>
    <t>15 b</t>
  </si>
  <si>
    <t>Franziskusweg Weinviertel  - Planungshilfe</t>
  </si>
  <si>
    <r>
      <t xml:space="preserve">Ort  </t>
    </r>
    <r>
      <rPr>
        <sz val="12"/>
        <rFont val="Calibri"/>
        <family val="2"/>
        <scheme val="minor"/>
      </rPr>
      <t>(in alphabet. Reihenfolge)</t>
    </r>
  </si>
  <si>
    <t>Tipp:   (Schnupper)Wandern am Franziskusweg Weinviertel</t>
  </si>
  <si>
    <t>(Schnupper)Wandern ist am Franziskusweg Weinviertel überall möglich. Die kürzeste Variante ist
von einem Ort zum anderen - und bei Bedarf auch wieder retour  --&gt;</t>
  </si>
  <si>
    <t xml:space="preserve">ein entsprechender, erster Frage-Impuls, passend zum Weg - auch für/an Kids - könnte zB. sein:    </t>
  </si>
  <si>
    <t xml:space="preserve">Was habe ich dabei erlebt? </t>
  </si>
  <si>
    <t>Welche Wegrichtung gefällt mir (bzw. zu welcher Tageszeit) besser?</t>
  </si>
  <si>
    <t>Welche Besonderheiten habe ich dabei entdeckt (was war in der einen Wegrichtung besser erkennbar/schöner)?</t>
  </si>
  <si>
    <t>Sieben Rusten - Spannberg</t>
  </si>
  <si>
    <t>Erdpreß - Hohenruppersdorf</t>
  </si>
  <si>
    <t>kurzfristig -&gt; (Privat)Nebenstraße</t>
  </si>
  <si>
    <t>verkürzt</t>
  </si>
  <si>
    <t>+ in den Orten:  Buschenschänke lokal + saisonal</t>
  </si>
  <si>
    <t>Nexing - Hohenruppersdorf</t>
  </si>
  <si>
    <t>Loidesthal - Erdpreß</t>
  </si>
  <si>
    <t>Spannberg - Velm Götzendorf</t>
  </si>
  <si>
    <t>Niedersulz - Erdpreß</t>
  </si>
  <si>
    <t>Hohenruppersdorf - Martinsdorf</t>
  </si>
  <si>
    <t>Martinsdorf - Klein Harras</t>
  </si>
  <si>
    <t>Klein Harras - Bad Pirawarth</t>
  </si>
  <si>
    <t>Gaweinstal - Pellendorf</t>
  </si>
  <si>
    <t>Pellendorf - Atzelsdorf</t>
  </si>
  <si>
    <t>Atzelsdorf - Höbersbrunn</t>
  </si>
  <si>
    <t>Höbersbrunn - Schrick</t>
  </si>
  <si>
    <t>Schrick - Nexing</t>
  </si>
  <si>
    <r>
      <t xml:space="preserve">(oder </t>
    </r>
    <r>
      <rPr>
        <sz val="12"/>
        <color rgb="FF006600"/>
        <rFont val="Arial"/>
        <family val="2"/>
      </rPr>
      <t>Sieben Rusten</t>
    </r>
    <r>
      <rPr>
        <sz val="10"/>
        <color rgb="FF006600"/>
        <rFont val="Arial"/>
        <family val="2"/>
      </rPr>
      <t>)</t>
    </r>
  </si>
  <si>
    <r>
      <t xml:space="preserve">      'Große'  1   -     </t>
    </r>
    <r>
      <rPr>
        <b/>
        <sz val="14"/>
        <color rgb="FF00B050"/>
        <rFont val="Arial"/>
        <family val="2"/>
      </rPr>
      <t>Erstreben</t>
    </r>
  </si>
  <si>
    <r>
      <t xml:space="preserve">      'Große'  2   -     </t>
    </r>
    <r>
      <rPr>
        <b/>
        <sz val="14"/>
        <color rgb="FF00B050"/>
        <rFont val="Arial"/>
        <family val="2"/>
      </rPr>
      <t>Glauben</t>
    </r>
  </si>
  <si>
    <r>
      <rPr>
        <b/>
        <sz val="11"/>
        <color rgb="FF002060"/>
        <rFont val="Calibri"/>
        <family val="2"/>
        <scheme val="minor"/>
      </rPr>
      <t>Einstufung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rgb="FF00B050"/>
        <rFont val="Calibri"/>
        <family val="2"/>
        <scheme val="minor"/>
      </rPr>
      <t>Name der Runde</t>
    </r>
    <r>
      <rPr>
        <b/>
        <sz val="11"/>
        <color theme="1"/>
        <rFont val="Calibri"/>
        <family val="2"/>
        <scheme val="minor"/>
      </rPr>
      <t xml:space="preserve">   +
Orte/Wegstrecke in einer Richtung</t>
    </r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</si>
  <si>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s.a. die unterstützende Wegbroschüre (bestellbar beim Weinviertel Tourismus) und die Möglichkeit der Nutzung einer Sprach-Navigation, zB. m. Komoot: </t>
    </r>
  </si>
  <si>
    <t>Prottes - Schönkirchen</t>
  </si>
  <si>
    <t>Schönkirchen - Reyersdorf</t>
  </si>
  <si>
    <t>Reyersdorf - Auersthal</t>
  </si>
  <si>
    <t>Nexing - Niedersulz</t>
  </si>
  <si>
    <t>Obersulz - Blumenthal</t>
  </si>
  <si>
    <t>Obersulz</t>
  </si>
  <si>
    <t>Blumenthal - Gaiselberg</t>
  </si>
  <si>
    <t>Gaiselberg - Zistersdorf</t>
  </si>
  <si>
    <t>Loidesthal</t>
  </si>
  <si>
    <t>Ebenthal - Sieben Rusten</t>
  </si>
  <si>
    <t>Ebenthal</t>
  </si>
  <si>
    <t>Erdpreß</t>
  </si>
  <si>
    <t>Hohenruppersdorf</t>
  </si>
  <si>
    <r>
      <t xml:space="preserve">Anm: </t>
    </r>
    <r>
      <rPr>
        <b/>
        <sz val="11"/>
        <color rgb="FFFF0000"/>
        <rFont val="Calibri"/>
        <family val="2"/>
        <scheme val="minor"/>
      </rPr>
      <t>Siehe jedenfalls bitte den aktuellen VOR Plan!</t>
    </r>
  </si>
  <si>
    <t>Gesamt</t>
  </si>
  <si>
    <t>Prottes</t>
  </si>
  <si>
    <t>Auersthal</t>
  </si>
  <si>
    <t>Gr. Schweinbarth</t>
  </si>
  <si>
    <t>Bad Pirawarth</t>
  </si>
  <si>
    <t>Gaweinstal</t>
  </si>
  <si>
    <t>Pellendorf</t>
  </si>
  <si>
    <t>Atzelsdorf</t>
  </si>
  <si>
    <t>Höbersbrunn</t>
  </si>
  <si>
    <t>Nexing</t>
  </si>
  <si>
    <t>Blumenthal</t>
  </si>
  <si>
    <t>Gaiselberg</t>
  </si>
  <si>
    <t>Gr. Inzersdorf</t>
  </si>
  <si>
    <t>(Sieben Rusten)</t>
  </si>
  <si>
    <t>Martinsdorf</t>
  </si>
  <si>
    <t>Kl. Harras</t>
  </si>
  <si>
    <r>
      <t>Start o. Ende sind grundsätzlich an jedem Ort möglich</t>
    </r>
    <r>
      <rPr>
        <sz val="12"/>
        <color theme="1"/>
        <rFont val="Calibri"/>
        <family val="2"/>
        <scheme val="minor"/>
      </rPr>
      <t xml:space="preserve"> (Empfehlung = ab Kirche = Stempelstelle)</t>
    </r>
  </si>
  <si>
    <t>-&gt; zusätzliche Verbindungswege:</t>
  </si>
  <si>
    <t>Bad Pirawarth (Kollnbrunn) - Gaweinstal</t>
  </si>
  <si>
    <t>Zistersdorf - Großinzersdorf</t>
  </si>
  <si>
    <t>Großinzersdorf - Loidesthal</t>
  </si>
  <si>
    <t>Loidesthal - Velm-Götzendorf</t>
  </si>
  <si>
    <t>Velm-Götzendorf - Ebenthal</t>
  </si>
  <si>
    <t>Bad Pirawarth - Groß-Schweinbarth</t>
  </si>
  <si>
    <t>Groß-Schweinbarth - Raggendorf</t>
  </si>
  <si>
    <t>Raggendorf - Matzen</t>
  </si>
  <si>
    <t>Matzen - Prottes</t>
  </si>
  <si>
    <t>Auersthal - Groß-Schweinbarth</t>
  </si>
  <si>
    <t>Groß-Schweinbarth - Bad Pirawarth</t>
  </si>
  <si>
    <t>14 b</t>
  </si>
  <si>
    <t>Verbindungsweg   Loidesthal - Erdpreß</t>
  </si>
  <si>
    <t>Verbindungsweg   Velm-Götzendorf - Spannberg</t>
  </si>
  <si>
    <t>17 b</t>
  </si>
  <si>
    <t>Verbindungsweg   Sieben Rusten zu Weg 19 (Erdpreß - Hohenruppersdorf)</t>
  </si>
  <si>
    <t>18 b</t>
  </si>
  <si>
    <t>Verbindungsweg   Erdpreß - Niedersulz</t>
  </si>
  <si>
    <t>25 b</t>
  </si>
  <si>
    <t>Verbindungsweg   Raggendorf zu Weg 29 (Reyersdorf - Auersthal)</t>
  </si>
  <si>
    <t>7 b</t>
  </si>
  <si>
    <t>Verbindungsweg   Nexing - Hohenruppersdorf</t>
  </si>
  <si>
    <t>Ab Saison 2021</t>
  </si>
  <si>
    <t>Verbindungswege</t>
  </si>
  <si>
    <t>Teilstrecke  Verbindungsweg   Sieben Rusten zu Weg 19 (Erdpreß - Hohenruppersdorf)</t>
  </si>
  <si>
    <t>Wie gefällt mir der Weg, in der Gegenrichtung begangen?</t>
  </si>
  <si>
    <t>Raggendorf</t>
  </si>
  <si>
    <t>Matzen</t>
  </si>
  <si>
    <t>Start möglich ab</t>
  </si>
  <si>
    <t>Kollnbrunn</t>
  </si>
  <si>
    <t>Start-Ort, zB.</t>
  </si>
  <si>
    <r>
      <rPr>
        <b/>
        <sz val="12"/>
        <color rgb="FF006600"/>
        <rFont val="Arial"/>
        <family val="2"/>
      </rPr>
      <t>Nexing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</si>
  <si>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Loidesthal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</si>
  <si>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Spannberg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</si>
  <si>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Blumenthal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</si>
  <si>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Gaiselberg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</si>
  <si>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Gr. Inzersdorf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</si>
  <si>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Niedersulz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</si>
  <si>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Gr. Schweinbarth</t>
    </r>
    <r>
      <rPr>
        <sz val="12"/>
        <color rgb="FF006600"/>
        <rFont val="Arial"/>
        <family val="2"/>
      </rPr>
      <t/>
    </r>
  </si>
  <si>
    <t>Gesamt möglich</t>
  </si>
  <si>
    <r>
      <t xml:space="preserve">      'Mittlere'  2   -     </t>
    </r>
    <r>
      <rPr>
        <b/>
        <sz val="14"/>
        <color rgb="FF00B050"/>
        <rFont val="Arial"/>
        <family val="2"/>
      </rPr>
      <t>Hoffen</t>
    </r>
  </si>
  <si>
    <t>Route-Nr.:</t>
  </si>
  <si>
    <r>
      <t xml:space="preserve">      'Mittlere'  1   -     </t>
    </r>
    <r>
      <rPr>
        <b/>
        <sz val="14"/>
        <color rgb="FF00B050"/>
        <rFont val="Arial"/>
        <family val="2"/>
      </rPr>
      <t>Verkosten</t>
    </r>
  </si>
  <si>
    <t>Orts-Nr.:</t>
  </si>
  <si>
    <t>1/b</t>
  </si>
  <si>
    <t>12+13</t>
  </si>
  <si>
    <t>--</t>
  </si>
  <si>
    <r>
      <t xml:space="preserve">      'Mittlere'  4   -     </t>
    </r>
    <r>
      <rPr>
        <b/>
        <sz val="14"/>
        <color rgb="FF00B050"/>
        <rFont val="Arial"/>
        <family val="2"/>
      </rPr>
      <t>Lieben</t>
    </r>
  </si>
  <si>
    <r>
      <t xml:space="preserve">      'Mittlere'  5   -     </t>
    </r>
    <r>
      <rPr>
        <b/>
        <sz val="14"/>
        <color rgb="FF00B050"/>
        <rFont val="Arial"/>
        <family val="2"/>
      </rPr>
      <t>Erwarten   (Vertrauen)</t>
    </r>
  </si>
  <si>
    <r>
      <t xml:space="preserve">      'Mittlere'  6   -     </t>
    </r>
    <r>
      <rPr>
        <b/>
        <sz val="14"/>
        <color rgb="FF00B050"/>
        <rFont val="Arial"/>
        <family val="2"/>
      </rPr>
      <t>Erleben</t>
    </r>
  </si>
  <si>
    <t>Der Weg  (die Hauptroute)  in seinen zwei Teilen:</t>
  </si>
  <si>
    <t>-&gt; zusätzlicher Verbindungsweg:</t>
  </si>
  <si>
    <r>
      <rPr>
        <b/>
        <sz val="13"/>
        <color rgb="FF002060"/>
        <rFont val="Arial"/>
        <family val="2"/>
      </rPr>
      <t>Der Franziskusweg  (Hauptroute)</t>
    </r>
    <r>
      <rPr>
        <b/>
        <sz val="11"/>
        <color rgb="FF002060"/>
        <rFont val="Arial"/>
        <family val="2"/>
      </rPr>
      <t xml:space="preserve">   -     </t>
    </r>
    <r>
      <rPr>
        <b/>
        <sz val="16"/>
        <color rgb="FF00B050"/>
        <rFont val="Arial"/>
        <family val="2"/>
      </rPr>
      <t>Vergeben</t>
    </r>
    <r>
      <rPr>
        <b/>
        <sz val="11"/>
        <color rgb="FF00B050"/>
        <rFont val="Arial"/>
        <family val="2"/>
      </rPr>
      <t xml:space="preserve">   </t>
    </r>
    <r>
      <rPr>
        <b/>
        <sz val="14"/>
        <color rgb="FF00B050"/>
        <rFont val="Arial"/>
        <family val="2"/>
      </rPr>
      <t xml:space="preserve"> (Vergebung = Erlösung)</t>
    </r>
  </si>
  <si>
    <r>
      <t>Schönkirchen-</t>
    </r>
    <r>
      <rPr>
        <b/>
        <u/>
        <sz val="12"/>
        <color rgb="FF006600"/>
        <rFont val="Arial"/>
        <family val="2"/>
      </rPr>
      <t>Reyersdorf</t>
    </r>
  </si>
  <si>
    <r>
      <t xml:space="preserve">--&gt;  </t>
    </r>
    <r>
      <rPr>
        <sz val="10"/>
        <color rgb="FFFF0000"/>
        <rFont val="Arial"/>
        <family val="2"/>
      </rPr>
      <t>ohne</t>
    </r>
    <r>
      <rPr>
        <sz val="10"/>
        <color rgb="FF006600"/>
        <rFont val="Arial"/>
        <family val="2"/>
      </rPr>
      <t xml:space="preserve"> Hohenruppersdorf (Ort)</t>
    </r>
  </si>
  <si>
    <r>
      <t xml:space="preserve">--&gt;  </t>
    </r>
    <r>
      <rPr>
        <sz val="10"/>
        <color rgb="FFFF0000"/>
        <rFont val="Arial"/>
        <family val="2"/>
      </rPr>
      <t>ohne</t>
    </r>
    <r>
      <rPr>
        <sz val="10"/>
        <color rgb="FF006600"/>
        <rFont val="Arial"/>
        <family val="2"/>
      </rPr>
      <t xml:space="preserve"> Schönkirchen-</t>
    </r>
    <r>
      <rPr>
        <u/>
        <sz val="10"/>
        <color rgb="FF006600"/>
        <rFont val="Arial"/>
        <family val="2"/>
      </rPr>
      <t>Reyersdorf</t>
    </r>
    <r>
      <rPr>
        <sz val="10"/>
        <color rgb="FF006600"/>
        <rFont val="Arial"/>
        <family val="2"/>
      </rPr>
      <t xml:space="preserve"> (Ort)</t>
    </r>
  </si>
  <si>
    <t>Raggendorf - Reyersdorf</t>
  </si>
  <si>
    <t>25b + tw. 29</t>
  </si>
  <si>
    <t>Reyersdorf - Raggendorf</t>
  </si>
  <si>
    <t>tw. 29 + 25b</t>
  </si>
  <si>
    <r>
      <t xml:space="preserve">Weinv. Hügelland-Route   -     </t>
    </r>
    <r>
      <rPr>
        <b/>
        <sz val="16"/>
        <color rgb="FF00B050"/>
        <rFont val="Arial"/>
        <family val="2"/>
      </rPr>
      <t>Gnade</t>
    </r>
  </si>
  <si>
    <r>
      <rPr>
        <b/>
        <sz val="16"/>
        <color rgb="FF006600"/>
        <rFont val="Arial"/>
        <family val="2"/>
      </rPr>
      <t xml:space="preserve">Marchfeld-Route   -     </t>
    </r>
    <r>
      <rPr>
        <b/>
        <sz val="16"/>
        <color rgb="FF00B050"/>
        <rFont val="Arial"/>
        <family val="2"/>
      </rPr>
      <t>Güte</t>
    </r>
  </si>
  <si>
    <t>tw. 19 + 17b</t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</si>
  <si>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zum 'Schnuppern/Auskosten', a.a. als weitere Planungshilfe, s.a. d. Tabellenblatt '(Schnupper)Wander-Runden'</t>
    </r>
  </si>
  <si>
    <r>
      <t xml:space="preserve">      'Mittlere'  7   -     </t>
    </r>
    <r>
      <rPr>
        <b/>
        <sz val="14"/>
        <color rgb="FF00B050"/>
        <rFont val="Arial"/>
        <family val="2"/>
      </rPr>
      <t>Empfangen</t>
    </r>
  </si>
  <si>
    <r>
      <t xml:space="preserve">      'Mittlere'  3   -     </t>
    </r>
    <r>
      <rPr>
        <b/>
        <sz val="14"/>
        <color rgb="FF00B050"/>
        <rFont val="Arial"/>
        <family val="2"/>
      </rPr>
      <t>Ersehnen   (Geduld)</t>
    </r>
  </si>
  <si>
    <r>
      <t xml:space="preserve">Homepage(2021) - </t>
    </r>
    <r>
      <rPr>
        <b/>
        <sz val="11"/>
        <color rgb="FFFF0000"/>
        <rFont val="Calibri"/>
        <family val="2"/>
        <scheme val="minor"/>
      </rPr>
      <t>Etappen-Nr.</t>
    </r>
    <r>
      <rPr>
        <sz val="11"/>
        <color rgb="FFFF0000"/>
        <rFont val="Calibri"/>
        <family val="2"/>
        <scheme val="minor"/>
      </rPr>
      <t>:</t>
    </r>
  </si>
  <si>
    <t>www.weinviertel.at/a-franziskusweg-weinviertel</t>
  </si>
  <si>
    <t>oder</t>
  </si>
  <si>
    <t>ww.weinviertel.at/kontakt</t>
  </si>
  <si>
    <t xml:space="preserve"> 0043 2552 3515</t>
  </si>
  <si>
    <r>
      <rPr>
        <b/>
        <sz val="12"/>
        <color theme="1"/>
        <rFont val="Calibri"/>
        <family val="2"/>
        <scheme val="minor"/>
      </rPr>
      <t xml:space="preserve">Hinweise:   </t>
    </r>
    <r>
      <rPr>
        <sz val="12"/>
        <color theme="1"/>
        <rFont val="Calibri"/>
        <family val="2"/>
        <scheme val="minor"/>
      </rPr>
      <t xml:space="preserve">Jeweils </t>
    </r>
    <r>
      <rPr>
        <u/>
        <sz val="12"/>
        <color theme="1"/>
        <rFont val="Calibri"/>
        <family val="2"/>
        <scheme val="minor"/>
      </rPr>
      <t>aktuelle</t>
    </r>
    <r>
      <rPr>
        <sz val="12"/>
        <color theme="1"/>
        <rFont val="Calibri"/>
        <family val="2"/>
        <scheme val="minor"/>
      </rPr>
      <t xml:space="preserve"> Details zu v.a. Nächtigungsplanung, Gasthäusern …    siehe bitte die jeweilige Homepage und Direktkontakt, oder über </t>
    </r>
    <r>
      <rPr>
        <b/>
        <sz val="12"/>
        <color theme="1"/>
        <rFont val="Calibri"/>
        <family val="2"/>
        <scheme val="minor"/>
      </rPr>
      <t>Weinviertel Tourismus</t>
    </r>
    <r>
      <rPr>
        <sz val="12"/>
        <color theme="1"/>
        <rFont val="Calibri"/>
        <family val="2"/>
        <scheme val="minor"/>
      </rPr>
      <t xml:space="preserve"> GmbH</t>
    </r>
  </si>
  <si>
    <r>
      <t xml:space="preserve">Für eine umweltfreundliche Anreise mit öffentlichen Verkehrsmitteln empfehlen wir die Beachtung des jeweils aktuellen VOR Fahrplanes:   </t>
    </r>
    <r>
      <rPr>
        <b/>
        <sz val="11"/>
        <rFont val="Calibri"/>
        <family val="2"/>
        <scheme val="minor"/>
      </rPr>
      <t>www.vor.at/fahrplan</t>
    </r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</si>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</sst>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6600"/>
      <name val="Arial"/>
      <family val="2"/>
    </font>
    <font>
      <b/>
      <sz val="15"/>
      <color theme="1"/>
      <name val="Calibri"/>
      <family val="2"/>
      <scheme val="minor"/>
    </font>
    <font>
      <b/>
      <sz val="12"/>
      <color rgb="FF0066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Arial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19AE12"/>
      <name val="Calibri"/>
      <family val="2"/>
      <scheme val="minor"/>
    </font>
    <font>
      <b/>
      <sz val="16"/>
      <color rgb="FF19AE12"/>
      <name val="Calibri"/>
      <family val="2"/>
      <scheme val="minor"/>
    </font>
    <font>
      <b/>
      <strike/>
      <sz val="14"/>
      <color rgb="FF006600"/>
      <name val="Calibri"/>
      <family val="2"/>
      <scheme val="minor"/>
    </font>
    <font>
      <b/>
      <sz val="11"/>
      <color rgb="FF002060"/>
      <name val="Arial"/>
      <family val="2"/>
    </font>
    <font>
      <sz val="10"/>
      <color rgb="FF006600"/>
      <name val="Arial"/>
      <family val="2"/>
    </font>
    <font>
      <sz val="1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Arial"/>
      <family val="2"/>
    </font>
    <font>
      <b/>
      <sz val="16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3"/>
      <color rgb="FF006600"/>
      <name val="Arial"/>
      <family val="2"/>
    </font>
    <font>
      <b/>
      <sz val="13"/>
      <color rgb="FF002060"/>
      <name val="Arial"/>
      <family val="2"/>
    </font>
    <font>
      <b/>
      <u/>
      <sz val="12"/>
      <color rgb="FF006600"/>
      <name val="Arial"/>
      <family val="2"/>
    </font>
    <font>
      <u/>
      <sz val="10"/>
      <color rgb="FF006600"/>
      <name val="Arial"/>
      <family val="2"/>
    </font>
    <font>
      <b/>
      <sz val="16"/>
      <color rgb="FF006600"/>
      <name val="Arial"/>
      <family val="2"/>
    </font>
    <font>
      <b/>
      <sz val="18"/>
      <color rgb="FF0066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10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5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/>
    <xf numFmtId="0" fontId="6" fillId="2" borderId="9" xfId="0" applyFont="1" applyFill="1" applyBorder="1"/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0" fillId="5" borderId="0" xfId="0" applyFill="1" applyBorder="1"/>
    <xf numFmtId="0" fontId="0" fillId="5" borderId="0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5" borderId="15" xfId="0" quotePrefix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9" fillId="0" borderId="0" xfId="0" quotePrefix="1" applyFont="1" applyBorder="1" applyAlignment="1">
      <alignment vertical="center"/>
    </xf>
    <xf numFmtId="0" fontId="0" fillId="0" borderId="0" xfId="0" applyFill="1" applyBorder="1"/>
    <xf numFmtId="0" fontId="0" fillId="0" borderId="0" xfId="0" quotePrefix="1" applyBorder="1" applyAlignment="1">
      <alignment horizontal="center"/>
    </xf>
    <xf numFmtId="0" fontId="22" fillId="2" borderId="0" xfId="0" applyFont="1" applyFill="1" applyBorder="1" applyAlignment="1">
      <alignment vertical="center"/>
    </xf>
    <xf numFmtId="0" fontId="0" fillId="0" borderId="6" xfId="0" quotePrefix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0" fillId="0" borderId="8" xfId="0" applyBorder="1"/>
    <xf numFmtId="0" fontId="7" fillId="0" borderId="0" xfId="0" applyFont="1"/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/>
    <xf numFmtId="0" fontId="8" fillId="0" borderId="24" xfId="0" applyFont="1" applyBorder="1"/>
    <xf numFmtId="0" fontId="8" fillId="0" borderId="0" xfId="0" applyFont="1"/>
    <xf numFmtId="0" fontId="8" fillId="0" borderId="12" xfId="0" quotePrefix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/>
    <xf numFmtId="0" fontId="30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0" fillId="0" borderId="0" xfId="0" applyFont="1"/>
    <xf numFmtId="0" fontId="31" fillId="3" borderId="11" xfId="0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4" fillId="0" borderId="0" xfId="0" applyFont="1"/>
    <xf numFmtId="0" fontId="0" fillId="0" borderId="0" xfId="0" applyAlignment="1">
      <alignment horizontal="right" vertical="center"/>
    </xf>
    <xf numFmtId="0" fontId="9" fillId="0" borderId="0" xfId="0" applyFont="1" applyAlignment="1">
      <alignment vertical="top"/>
    </xf>
    <xf numFmtId="0" fontId="1" fillId="0" borderId="9" xfId="0" quotePrefix="1" applyFont="1" applyBorder="1" applyAlignment="1"/>
    <xf numFmtId="0" fontId="22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27" fillId="0" borderId="2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7" fillId="0" borderId="8" xfId="0" applyFont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35" fillId="0" borderId="13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 wrapText="1"/>
    </xf>
    <xf numFmtId="0" fontId="1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164" fontId="5" fillId="4" borderId="13" xfId="0" applyNumberFormat="1" applyFont="1" applyFill="1" applyBorder="1" applyAlignment="1">
      <alignment vertical="center"/>
    </xf>
    <xf numFmtId="164" fontId="35" fillId="0" borderId="1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/>
    <xf numFmtId="0" fontId="2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7" fillId="0" borderId="0" xfId="0" quotePrefix="1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8" fillId="4" borderId="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8" fillId="0" borderId="4" xfId="0" quotePrefix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38</xdr:row>
      <xdr:rowOff>142875</xdr:rowOff>
    </xdr:from>
    <xdr:to>
      <xdr:col>4</xdr:col>
      <xdr:colOff>381000</xdr:colOff>
      <xdr:row>60</xdr:row>
      <xdr:rowOff>114300</xdr:rowOff>
    </xdr:to>
    <xdr:pic>
      <xdr:nvPicPr>
        <xdr:cNvPr id="2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962900"/>
          <a:ext cx="4181475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vswv/Downloads/Franziskusweg%20Weinviertel%20%20%20Aktuelle%20Ortsinformationen%20f&#252;r%20Besuc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einde-Daten Check"/>
    </sheetNames>
    <sheetDataSet>
      <sheetData sheetId="0" refreshError="1">
        <row r="6">
          <cell r="A6" t="str">
            <v>Atzelsdorf</v>
          </cell>
          <cell r="B6" t="str">
            <v>Bus</v>
          </cell>
          <cell r="C6" t="str">
            <v>Ja / zB. Kirche, Ortszentrum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</row>
        <row r="7">
          <cell r="A7" t="str">
            <v>Auersthal</v>
          </cell>
          <cell r="B7" t="str">
            <v>Bus</v>
          </cell>
          <cell r="C7" t="str">
            <v>Ja / zB. Kirche, GH, Ortszentrum, Quartier</v>
          </cell>
          <cell r="D7" t="str">
            <v>Gasthaus, Cafe</v>
          </cell>
          <cell r="E7" t="str">
            <v>ja ab 10/2021</v>
          </cell>
          <cell r="F7" t="str">
            <v>Hotel-Gh Sommer</v>
          </cell>
          <cell r="G7" t="str">
            <v>ja</v>
          </cell>
        </row>
        <row r="8">
          <cell r="A8" t="str">
            <v>Bad Pirawarth</v>
          </cell>
          <cell r="B8" t="str">
            <v>Bus</v>
          </cell>
          <cell r="C8" t="str">
            <v>Ja / zB. Kirche, GH, Ortszentrum, Quartier</v>
          </cell>
          <cell r="D8" t="str">
            <v>Gasthaus, Cafe</v>
          </cell>
          <cell r="E8" t="str">
            <v>ja</v>
          </cell>
          <cell r="F8" t="str">
            <v>Gh Novakovic, Kurhotel</v>
          </cell>
          <cell r="G8" t="str">
            <v>ja</v>
          </cell>
        </row>
        <row r="9">
          <cell r="A9" t="str">
            <v>Blumenthal</v>
          </cell>
          <cell r="B9" t="str">
            <v>Bus</v>
          </cell>
          <cell r="C9" t="str">
            <v>Ja / zB. Kirche, Feuerwehr</v>
          </cell>
          <cell r="D9" t="str">
            <v>Gasthaus am Wochenende</v>
          </cell>
          <cell r="E9" t="str">
            <v>---</v>
          </cell>
          <cell r="F9" t="str">
            <v>---</v>
          </cell>
          <cell r="G9" t="str">
            <v>---</v>
          </cell>
        </row>
        <row r="10">
          <cell r="A10" t="str">
            <v>Ebenthal</v>
          </cell>
          <cell r="B10" t="str">
            <v>Bus</v>
          </cell>
          <cell r="C10" t="str">
            <v>Ja / zB. Kirche, GH, Ortszentrum</v>
          </cell>
          <cell r="D10" t="str">
            <v>Gasthaus, Cafe</v>
          </cell>
          <cell r="E10" t="str">
            <v>ja</v>
          </cell>
          <cell r="F10" t="str">
            <v>---</v>
          </cell>
          <cell r="G10" t="str">
            <v>ja</v>
          </cell>
        </row>
        <row r="11">
          <cell r="A11" t="str">
            <v>Erdpreß</v>
          </cell>
          <cell r="B11" t="str">
            <v>Bus</v>
          </cell>
          <cell r="C11" t="str">
            <v>Ja / zB. nahe Kirche/Ortszentrum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</row>
        <row r="12">
          <cell r="A12" t="str">
            <v>Gaiselberg</v>
          </cell>
          <cell r="B12" t="str">
            <v>Bus</v>
          </cell>
          <cell r="C12" t="str">
            <v>Ja / zB. nahe Kirche/Ortzentrum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</row>
        <row r="13">
          <cell r="A13" t="str">
            <v>Gaweinstal</v>
          </cell>
          <cell r="B13" t="str">
            <v>Bus</v>
          </cell>
          <cell r="C13" t="str">
            <v>Ja / zB. Kirche, GH, Ortszentrum, Quartier</v>
          </cell>
          <cell r="D13" t="str">
            <v>Gasthäuser</v>
          </cell>
          <cell r="E13" t="str">
            <v>ja   + Apotheke</v>
          </cell>
          <cell r="F13" t="str">
            <v>Gh Klapka, Pension "Zum Wachtberg"</v>
          </cell>
          <cell r="G13" t="str">
            <v>ja</v>
          </cell>
        </row>
        <row r="14">
          <cell r="A14" t="str">
            <v>Gr. Inzersdorf</v>
          </cell>
          <cell r="B14" t="str">
            <v>Bus</v>
          </cell>
          <cell r="C14" t="str">
            <v>Ja / zB. Kirche, Ortszentrum</v>
          </cell>
          <cell r="D14" t="str">
            <v>Georgikeller (Fr-So)</v>
          </cell>
          <cell r="E14" t="str">
            <v>---</v>
          </cell>
          <cell r="F14" t="str">
            <v>---</v>
          </cell>
          <cell r="G14" t="str">
            <v>---</v>
          </cell>
        </row>
        <row r="15">
          <cell r="A15" t="str">
            <v>Gr. Schweinbarth</v>
          </cell>
          <cell r="B15" t="str">
            <v>Bus</v>
          </cell>
          <cell r="C15" t="str">
            <v>Ja / zB. Kirche, GH, Ortszentrum, Quartier</v>
          </cell>
          <cell r="D15" t="str">
            <v>Heuriger</v>
          </cell>
          <cell r="E15" t="str">
            <v>ja</v>
          </cell>
          <cell r="F15" t="str">
            <v>---</v>
          </cell>
          <cell r="G15" t="str">
            <v>ja</v>
          </cell>
        </row>
        <row r="16">
          <cell r="A16" t="str">
            <v>Höbersbrunn</v>
          </cell>
          <cell r="B16" t="str">
            <v>Bus</v>
          </cell>
          <cell r="C16" t="str">
            <v>Ja / zB. Kirche, Ortszentrum</v>
          </cell>
          <cell r="D16" t="str">
            <v>Cafe</v>
          </cell>
          <cell r="E16" t="str">
            <v>Cafe</v>
          </cell>
          <cell r="F16" t="str">
            <v>---</v>
          </cell>
          <cell r="G16" t="str">
            <v>---</v>
          </cell>
        </row>
        <row r="17">
          <cell r="A17" t="str">
            <v>Hohenruppersdorf</v>
          </cell>
          <cell r="B17" t="str">
            <v>Bus</v>
          </cell>
          <cell r="C17" t="str">
            <v>Ja / zB. Kirche, GH, Ortszentrum, Quartier</v>
          </cell>
          <cell r="D17" t="str">
            <v>Gemeindegasthaus</v>
          </cell>
          <cell r="E17" t="str">
            <v>ja</v>
          </cell>
          <cell r="F17" t="str">
            <v>---</v>
          </cell>
          <cell r="G17" t="str">
            <v>ja</v>
          </cell>
        </row>
        <row r="18">
          <cell r="A18" t="str">
            <v>Kl. Harras</v>
          </cell>
          <cell r="B18" t="str">
            <v>Bus</v>
          </cell>
          <cell r="C18" t="str">
            <v>Ja / zB. Kirche, Ortszentrum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</row>
        <row r="19">
          <cell r="A19" t="str">
            <v>Loidesthal</v>
          </cell>
          <cell r="B19" t="str">
            <v>Bus</v>
          </cell>
          <cell r="C19" t="str">
            <v>Ja / zB. Kirche, GH, Ortszentrum, Quartier</v>
          </cell>
          <cell r="D19" t="str">
            <v>---</v>
          </cell>
          <cell r="E19" t="str">
            <v>---</v>
          </cell>
          <cell r="F19" t="str">
            <v>Gh Kraft</v>
          </cell>
          <cell r="G19" t="str">
            <v>---</v>
          </cell>
        </row>
        <row r="20">
          <cell r="A20" t="str">
            <v>Kollnbrunn</v>
          </cell>
          <cell r="B20" t="str">
            <v>Bus</v>
          </cell>
          <cell r="C20" t="str">
            <v>Ja / zB. Ortszentrum, Quartier</v>
          </cell>
          <cell r="D20" t="str">
            <v>---</v>
          </cell>
          <cell r="E20" t="str">
            <v>tw. Bauernladen</v>
          </cell>
          <cell r="F20" t="str">
            <v>---</v>
          </cell>
          <cell r="G20" t="str">
            <v>ja</v>
          </cell>
        </row>
        <row r="21">
          <cell r="A21" t="str">
            <v>Martinsdorf</v>
          </cell>
          <cell r="B21" t="str">
            <v>Bus</v>
          </cell>
          <cell r="C21" t="str">
            <v>Ja / zB. Kirche, Ortszentrum, Quartier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ja</v>
          </cell>
        </row>
        <row r="22">
          <cell r="A22" t="str">
            <v>Matzen</v>
          </cell>
          <cell r="B22" t="str">
            <v>Bus</v>
          </cell>
          <cell r="C22" t="str">
            <v>Ja / zB. Kirche, Ortszentrum</v>
          </cell>
          <cell r="D22" t="str">
            <v>Gasthäuser, Cafe, Bäckerei, Imbiss</v>
          </cell>
          <cell r="E22" t="str">
            <v>ja</v>
          </cell>
          <cell r="F22" t="str">
            <v>---</v>
          </cell>
          <cell r="G22" t="str">
            <v>---</v>
          </cell>
        </row>
        <row r="23">
          <cell r="A23" t="str">
            <v>Nexing</v>
          </cell>
          <cell r="B23" t="str">
            <v>---</v>
          </cell>
          <cell r="C23" t="str">
            <v>beim Gasthaus</v>
          </cell>
          <cell r="D23" t="str">
            <v>Gasthaus (Teich-Saison)</v>
          </cell>
          <cell r="E23" t="str">
            <v>---</v>
          </cell>
          <cell r="F23" t="str">
            <v>---</v>
          </cell>
          <cell r="G23" t="str">
            <v>ja</v>
          </cell>
        </row>
        <row r="24">
          <cell r="A24" t="str">
            <v>Niedersulz</v>
          </cell>
          <cell r="B24" t="str">
            <v>Bus</v>
          </cell>
          <cell r="C24" t="str">
            <v>Ja / zB. Kirche, GH</v>
          </cell>
          <cell r="D24" t="str">
            <v>Gasthaus (im Museum), Cafe</v>
          </cell>
          <cell r="E24" t="str">
            <v>ja</v>
          </cell>
          <cell r="F24" t="str">
            <v>---</v>
          </cell>
          <cell r="G24" t="str">
            <v>---</v>
          </cell>
        </row>
        <row r="25">
          <cell r="A25" t="str">
            <v>Obersulz</v>
          </cell>
          <cell r="B25" t="str">
            <v>Bus</v>
          </cell>
          <cell r="C25" t="str">
            <v>Ja / zB. Kirche, Ortszentrum</v>
          </cell>
          <cell r="D25" t="str">
            <v>ja</v>
          </cell>
          <cell r="E25" t="str">
            <v>ja</v>
          </cell>
          <cell r="F25" t="str">
            <v>---</v>
          </cell>
          <cell r="G25" t="str">
            <v>ja</v>
          </cell>
        </row>
        <row r="26">
          <cell r="A26" t="str">
            <v>Pellendorf</v>
          </cell>
          <cell r="B26" t="str">
            <v>Bus</v>
          </cell>
          <cell r="C26" t="str">
            <v>Ja / zB. Kirche, Ortszentrum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</row>
        <row r="27">
          <cell r="A27" t="str">
            <v>Prottes</v>
          </cell>
          <cell r="B27" t="str">
            <v>Bus</v>
          </cell>
          <cell r="C27" t="str">
            <v>Ja / zB. Kirche, GH, Ortszentrum, Quartier</v>
          </cell>
          <cell r="D27" t="str">
            <v>Gasthaus, Cafe, Bäckerei-Cafe</v>
          </cell>
          <cell r="E27" t="str">
            <v>ja</v>
          </cell>
          <cell r="F27" t="str">
            <v>---</v>
          </cell>
          <cell r="G27" t="str">
            <v>ja</v>
          </cell>
        </row>
        <row r="28">
          <cell r="A28" t="str">
            <v>Raggendorf</v>
          </cell>
          <cell r="B28" t="str">
            <v>Bus</v>
          </cell>
          <cell r="C28" t="str">
            <v>Ja / zB. Kirche, Ortszentrum</v>
          </cell>
          <cell r="D28" t="str">
            <v>Gasthaus</v>
          </cell>
          <cell r="E28" t="str">
            <v>---</v>
          </cell>
          <cell r="F28" t="str">
            <v>Gh Polansky</v>
          </cell>
          <cell r="G28" t="str">
            <v>---</v>
          </cell>
        </row>
        <row r="29">
          <cell r="A29" t="str">
            <v>Schönkirchen-Reyersdorf</v>
          </cell>
          <cell r="B29" t="str">
            <v>Bus</v>
          </cell>
          <cell r="C29" t="str">
            <v>Ja / zB. Kirche, GH, Konditorei</v>
          </cell>
          <cell r="D29" t="str">
            <v>Gasthaus, Konditorei</v>
          </cell>
          <cell r="E29" t="str">
            <v>ja</v>
          </cell>
          <cell r="F29" t="str">
            <v>---</v>
          </cell>
          <cell r="G29" t="str">
            <v>ja</v>
          </cell>
        </row>
        <row r="30">
          <cell r="A30" t="str">
            <v>Schrick</v>
          </cell>
          <cell r="B30" t="str">
            <v>Bus</v>
          </cell>
          <cell r="C30" t="str">
            <v>Ja / zB. Kirche, Ortszentrum</v>
          </cell>
          <cell r="D30" t="str">
            <v>Gasthäuser</v>
          </cell>
          <cell r="E30" t="str">
            <v>ja</v>
          </cell>
          <cell r="F30" t="str">
            <v>---</v>
          </cell>
          <cell r="G30" t="str">
            <v>---</v>
          </cell>
        </row>
        <row r="31">
          <cell r="A31" t="str">
            <v>Spannberg</v>
          </cell>
          <cell r="B31" t="str">
            <v>Bus</v>
          </cell>
          <cell r="C31" t="str">
            <v>Ja / zB. Kirche, GH, Ortszentrum, Quartier</v>
          </cell>
          <cell r="D31" t="str">
            <v>Gemeindegasthaus</v>
          </cell>
          <cell r="E31" t="str">
            <v>ja</v>
          </cell>
          <cell r="F31" t="str">
            <v>---</v>
          </cell>
          <cell r="G31" t="str">
            <v>ja</v>
          </cell>
        </row>
        <row r="32">
          <cell r="A32" t="str">
            <v>Velm Götzendorf</v>
          </cell>
          <cell r="B32" t="str">
            <v>Bus</v>
          </cell>
          <cell r="C32" t="str">
            <v>Ja / zB. Kirche, GH, Ortszentrum</v>
          </cell>
          <cell r="D32" t="str">
            <v>Gasthaus</v>
          </cell>
          <cell r="E32" t="str">
            <v>ja</v>
          </cell>
          <cell r="F32" t="str">
            <v>---</v>
          </cell>
          <cell r="G32" t="str">
            <v>---</v>
          </cell>
        </row>
        <row r="33">
          <cell r="A33" t="str">
            <v>Zistersdorf</v>
          </cell>
          <cell r="B33" t="str">
            <v>Bus</v>
          </cell>
          <cell r="C33" t="str">
            <v>Ja / zB. Kirche, GH, Ortszentrum, Quartier</v>
          </cell>
          <cell r="D33" t="str">
            <v>Gasthäuser … u. Cafe</v>
          </cell>
          <cell r="E33" t="str">
            <v>ja   + Apotheke</v>
          </cell>
          <cell r="F33" t="str">
            <v>Pens. Schramm (Stadtcafe)</v>
          </cell>
          <cell r="G33" t="str">
            <v>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workbookViewId="0">
      <selection activeCell="F34" sqref="F34"/>
    </sheetView>
  </sheetViews>
  <sheetFormatPr baseColWidth="10" defaultRowHeight="15" x14ac:dyDescent="0.25"/>
  <cols>
    <col min="1" max="1" width="30.28515625" customWidth="1"/>
    <col min="3" max="3" width="40" bestFit="1" customWidth="1"/>
    <col min="4" max="4" width="29.7109375" bestFit="1" customWidth="1"/>
    <col min="5" max="5" width="22.85546875" bestFit="1" customWidth="1"/>
    <col min="6" max="6" width="36.5703125" customWidth="1"/>
    <col min="7" max="7" width="14" customWidth="1"/>
  </cols>
  <sheetData>
    <row r="1" spans="1:7" ht="18.75" x14ac:dyDescent="0.3">
      <c r="A1" s="12" t="s">
        <v>31</v>
      </c>
    </row>
    <row r="3" spans="1:7" ht="15.75" x14ac:dyDescent="0.25">
      <c r="A3" s="53" t="s">
        <v>91</v>
      </c>
    </row>
    <row r="4" spans="1:7" ht="15.75" thickBot="1" x14ac:dyDescent="0.3"/>
    <row r="5" spans="1:7" ht="30" x14ac:dyDescent="0.25">
      <c r="A5" s="17" t="s">
        <v>32</v>
      </c>
      <c r="B5" s="135" t="s">
        <v>3</v>
      </c>
      <c r="C5" s="136">
        <v>0</v>
      </c>
      <c r="D5" s="18" t="s">
        <v>4</v>
      </c>
      <c r="E5" s="19" t="s">
        <v>5</v>
      </c>
      <c r="F5" s="137" t="s">
        <v>6</v>
      </c>
      <c r="G5" s="138"/>
    </row>
    <row r="6" spans="1:7" ht="15.75" x14ac:dyDescent="0.25">
      <c r="A6" s="91" t="s">
        <v>121</v>
      </c>
      <c r="B6" s="92" t="s">
        <v>8</v>
      </c>
      <c r="C6" s="93" t="s">
        <v>9</v>
      </c>
      <c r="D6" s="94"/>
      <c r="E6" s="95"/>
      <c r="F6" s="96" t="s">
        <v>0</v>
      </c>
      <c r="G6" s="54" t="s">
        <v>1</v>
      </c>
    </row>
    <row r="7" spans="1:7" ht="15.75" x14ac:dyDescent="0.25">
      <c r="A7" s="55" t="s">
        <v>82</v>
      </c>
      <c r="B7" s="56" t="str">
        <f>VLOOKUP($A7,'[1]Gemeinde-Daten Check'!$A$6:$G$33,2,FALSE)</f>
        <v>Bus</v>
      </c>
      <c r="C7" s="56" t="str">
        <f>VLOOKUP($A7,'[1]Gemeinde-Daten Check'!$A$6:$G$33,3,FALSE)</f>
        <v>Ja / zB. Kirche, Ortszentrum</v>
      </c>
      <c r="D7" s="56" t="str">
        <f>VLOOKUP($A7,'[1]Gemeinde-Daten Check'!$A$6:$G$33,4,FALSE)</f>
        <v>---</v>
      </c>
      <c r="E7" s="56" t="str">
        <f>VLOOKUP($A7,'[1]Gemeinde-Daten Check'!$A$6:$G$33,5,FALSE)</f>
        <v>---</v>
      </c>
      <c r="F7" s="56" t="str">
        <f>VLOOKUP($A7,'[1]Gemeinde-Daten Check'!$A$6:$G$33,6,FALSE)</f>
        <v>---</v>
      </c>
      <c r="G7" s="57" t="str">
        <f>VLOOKUP($A7,'[1]Gemeinde-Daten Check'!$A$6:$G$33,7,FALSE)</f>
        <v>---</v>
      </c>
    </row>
    <row r="8" spans="1:7" ht="15.75" x14ac:dyDescent="0.25">
      <c r="A8" s="55" t="s">
        <v>77</v>
      </c>
      <c r="B8" s="56" t="str">
        <f>VLOOKUP($A8,'[1]Gemeinde-Daten Check'!$A$6:$G$33,2,FALSE)</f>
        <v>Bus</v>
      </c>
      <c r="C8" s="56" t="str">
        <f>VLOOKUP($A8,'[1]Gemeinde-Daten Check'!$A$6:$G$33,3,FALSE)</f>
        <v>Ja / zB. Kirche, GH, Ortszentrum, Quartier</v>
      </c>
      <c r="D8" s="56" t="str">
        <f>VLOOKUP($A8,'[1]Gemeinde-Daten Check'!$A$6:$G$33,4,FALSE)</f>
        <v>Gasthaus, Cafe</v>
      </c>
      <c r="E8" s="56" t="s">
        <v>166</v>
      </c>
      <c r="F8" s="56" t="str">
        <f>VLOOKUP($A8,'[1]Gemeinde-Daten Check'!$A$6:$G$33,6,FALSE)</f>
        <v>Hotel-Gh Sommer</v>
      </c>
      <c r="G8" s="57" t="str">
        <f>VLOOKUP($A8,'[1]Gemeinde-Daten Check'!$A$6:$G$33,7,FALSE)</f>
        <v>ja</v>
      </c>
    </row>
    <row r="9" spans="1:7" ht="15.75" x14ac:dyDescent="0.25">
      <c r="A9" s="55" t="s">
        <v>79</v>
      </c>
      <c r="B9" s="56" t="str">
        <f>VLOOKUP($A9,'[1]Gemeinde-Daten Check'!$A$6:$G$33,2,FALSE)</f>
        <v>Bus</v>
      </c>
      <c r="C9" s="56" t="str">
        <f>VLOOKUP($A9,'[1]Gemeinde-Daten Check'!$A$6:$G$33,3,FALSE)</f>
        <v>Ja / zB. Kirche, GH, Ortszentrum, Quartier</v>
      </c>
      <c r="D9" s="56" t="str">
        <f>VLOOKUP($A9,'[1]Gemeinde-Daten Check'!$A$6:$G$33,4,FALSE)</f>
        <v>Gasthaus, Cafe</v>
      </c>
      <c r="E9" s="56" t="str">
        <f>VLOOKUP($A9,'[1]Gemeinde-Daten Check'!$A$6:$G$33,5,FALSE)</f>
        <v>ja</v>
      </c>
      <c r="F9" s="56" t="str">
        <f>VLOOKUP($A9,'[1]Gemeinde-Daten Check'!$A$6:$G$33,6,FALSE)</f>
        <v>Gh Novakovic, Kurhotel</v>
      </c>
      <c r="G9" s="57" t="str">
        <f>VLOOKUP($A9,'[1]Gemeinde-Daten Check'!$A$6:$G$33,7,FALSE)</f>
        <v>ja</v>
      </c>
    </row>
    <row r="10" spans="1:7" ht="15.75" x14ac:dyDescent="0.25">
      <c r="A10" s="55" t="s">
        <v>85</v>
      </c>
      <c r="B10" s="56" t="str">
        <f>VLOOKUP($A10,'[1]Gemeinde-Daten Check'!$A$6:$G$33,2,FALSE)</f>
        <v>Bus</v>
      </c>
      <c r="C10" s="56" t="str">
        <f>VLOOKUP($A10,'[1]Gemeinde-Daten Check'!$A$6:$G$33,3,FALSE)</f>
        <v>Ja / zB. Kirche, Feuerwehr</v>
      </c>
      <c r="D10" s="56" t="str">
        <f>VLOOKUP($A10,'[1]Gemeinde-Daten Check'!$A$6:$G$33,4,FALSE)</f>
        <v>Gasthaus am Wochenende</v>
      </c>
      <c r="E10" s="56" t="str">
        <f>VLOOKUP($A10,'[1]Gemeinde-Daten Check'!$A$6:$G$33,5,FALSE)</f>
        <v>---</v>
      </c>
      <c r="F10" s="56" t="str">
        <f>VLOOKUP($A10,'[1]Gemeinde-Daten Check'!$A$6:$G$33,6,FALSE)</f>
        <v>---</v>
      </c>
      <c r="G10" s="57" t="str">
        <f>VLOOKUP($A10,'[1]Gemeinde-Daten Check'!$A$6:$G$33,7,FALSE)</f>
        <v>---</v>
      </c>
    </row>
    <row r="11" spans="1:7" ht="15.75" x14ac:dyDescent="0.25">
      <c r="A11" s="55" t="s">
        <v>71</v>
      </c>
      <c r="B11" s="56" t="str">
        <f>VLOOKUP($A11,'[1]Gemeinde-Daten Check'!$A$6:$G$33,2,FALSE)</f>
        <v>Bus</v>
      </c>
      <c r="C11" s="56" t="str">
        <f>VLOOKUP($A11,'[1]Gemeinde-Daten Check'!$A$6:$G$33,3,FALSE)</f>
        <v>Ja / zB. Kirche, GH, Ortszentrum</v>
      </c>
      <c r="D11" s="56" t="str">
        <f>VLOOKUP($A11,'[1]Gemeinde-Daten Check'!$A$6:$G$33,4,FALSE)</f>
        <v>Gasthaus, Cafe</v>
      </c>
      <c r="E11" s="56" t="str">
        <f>VLOOKUP($A11,'[1]Gemeinde-Daten Check'!$A$6:$G$33,5,FALSE)</f>
        <v>ja</v>
      </c>
      <c r="F11" s="56" t="str">
        <f>VLOOKUP($A11,'[1]Gemeinde-Daten Check'!$A$6:$G$33,6,FALSE)</f>
        <v>---</v>
      </c>
      <c r="G11" s="57" t="str">
        <f>VLOOKUP($A11,'[1]Gemeinde-Daten Check'!$A$6:$G$33,7,FALSE)</f>
        <v>ja</v>
      </c>
    </row>
    <row r="12" spans="1:7" ht="15.75" x14ac:dyDescent="0.25">
      <c r="A12" s="55" t="s">
        <v>72</v>
      </c>
      <c r="B12" s="56" t="str">
        <f>VLOOKUP($A12,'[1]Gemeinde-Daten Check'!$A$6:$G$33,2,FALSE)</f>
        <v>Bus</v>
      </c>
      <c r="C12" s="56" t="str">
        <f>VLOOKUP($A12,'[1]Gemeinde-Daten Check'!$A$6:$G$33,3,FALSE)</f>
        <v>Ja / zB. nahe Kirche/Ortszentrum</v>
      </c>
      <c r="D12" s="56" t="str">
        <f>VLOOKUP($A12,'[1]Gemeinde-Daten Check'!$A$6:$G$33,4,FALSE)</f>
        <v>---</v>
      </c>
      <c r="E12" s="56" t="str">
        <f>VLOOKUP($A12,'[1]Gemeinde-Daten Check'!$A$6:$G$33,5,FALSE)</f>
        <v>---</v>
      </c>
      <c r="F12" s="56" t="str">
        <f>VLOOKUP($A12,'[1]Gemeinde-Daten Check'!$A$6:$G$33,6,FALSE)</f>
        <v>---</v>
      </c>
      <c r="G12" s="57" t="str">
        <f>VLOOKUP($A12,'[1]Gemeinde-Daten Check'!$A$6:$G$33,7,FALSE)</f>
        <v>---</v>
      </c>
    </row>
    <row r="13" spans="1:7" ht="15.75" x14ac:dyDescent="0.25">
      <c r="A13" s="55" t="s">
        <v>86</v>
      </c>
      <c r="B13" s="56" t="str">
        <f>VLOOKUP($A13,'[1]Gemeinde-Daten Check'!$A$6:$G$33,2,FALSE)</f>
        <v>Bus</v>
      </c>
      <c r="C13" s="56" t="str">
        <f>VLOOKUP($A13,'[1]Gemeinde-Daten Check'!$A$6:$G$33,3,FALSE)</f>
        <v>Ja / zB. nahe Kirche/Ortzentrum</v>
      </c>
      <c r="D13" s="56" t="str">
        <f>VLOOKUP($A13,'[1]Gemeinde-Daten Check'!$A$6:$G$33,4,FALSE)</f>
        <v>---</v>
      </c>
      <c r="E13" s="56" t="str">
        <f>VLOOKUP($A13,'[1]Gemeinde-Daten Check'!$A$6:$G$33,5,FALSE)</f>
        <v>---</v>
      </c>
      <c r="F13" s="56" t="str">
        <f>VLOOKUP($A13,'[1]Gemeinde-Daten Check'!$A$6:$G$33,6,FALSE)</f>
        <v>---</v>
      </c>
      <c r="G13" s="57" t="str">
        <f>VLOOKUP($A13,'[1]Gemeinde-Daten Check'!$A$6:$G$33,7,FALSE)</f>
        <v>---</v>
      </c>
    </row>
    <row r="14" spans="1:7" ht="15.75" x14ac:dyDescent="0.25">
      <c r="A14" s="55" t="s">
        <v>80</v>
      </c>
      <c r="B14" s="56" t="str">
        <f>VLOOKUP($A14,'[1]Gemeinde-Daten Check'!$A$6:$G$33,2,FALSE)</f>
        <v>Bus</v>
      </c>
      <c r="C14" s="56" t="str">
        <f>VLOOKUP($A14,'[1]Gemeinde-Daten Check'!$A$6:$G$33,3,FALSE)</f>
        <v>Ja / zB. Kirche, GH, Ortszentrum, Quartier</v>
      </c>
      <c r="D14" s="56" t="str">
        <f>VLOOKUP($A14,'[1]Gemeinde-Daten Check'!$A$6:$G$33,4,FALSE)</f>
        <v>Gasthäuser</v>
      </c>
      <c r="E14" s="56" t="str">
        <f>VLOOKUP($A14,'[1]Gemeinde-Daten Check'!$A$6:$G$33,5,FALSE)</f>
        <v>ja   + Apotheke</v>
      </c>
      <c r="F14" s="56" t="str">
        <f>VLOOKUP($A14,'[1]Gemeinde-Daten Check'!$A$6:$G$33,6,FALSE)</f>
        <v>Gh Klapka, Pension "Zum Wachtberg"</v>
      </c>
      <c r="G14" s="57" t="str">
        <f>VLOOKUP($A14,'[1]Gemeinde-Daten Check'!$A$6:$G$33,7,FALSE)</f>
        <v>ja</v>
      </c>
    </row>
    <row r="15" spans="1:7" ht="15.75" x14ac:dyDescent="0.25">
      <c r="A15" s="55" t="s">
        <v>87</v>
      </c>
      <c r="B15" s="56" t="str">
        <f>VLOOKUP($A15,'[1]Gemeinde-Daten Check'!$A$6:$G$33,2,FALSE)</f>
        <v>Bus</v>
      </c>
      <c r="C15" s="56" t="str">
        <f>VLOOKUP($A15,'[1]Gemeinde-Daten Check'!$A$6:$G$33,3,FALSE)</f>
        <v>Ja / zB. Kirche, Ortszentrum</v>
      </c>
      <c r="D15" s="56" t="str">
        <f>VLOOKUP($A15,'[1]Gemeinde-Daten Check'!$A$6:$G$33,4,FALSE)</f>
        <v>Georgikeller (Fr-So)</v>
      </c>
      <c r="E15" s="56" t="str">
        <f>VLOOKUP($A15,'[1]Gemeinde-Daten Check'!$A$6:$G$33,5,FALSE)</f>
        <v>---</v>
      </c>
      <c r="F15" s="56" t="str">
        <f>VLOOKUP($A15,'[1]Gemeinde-Daten Check'!$A$6:$G$33,6,FALSE)</f>
        <v>---</v>
      </c>
      <c r="G15" s="57" t="str">
        <f>VLOOKUP($A15,'[1]Gemeinde-Daten Check'!$A$6:$G$33,7,FALSE)</f>
        <v>---</v>
      </c>
    </row>
    <row r="16" spans="1:7" ht="15.75" x14ac:dyDescent="0.25">
      <c r="A16" s="55" t="s">
        <v>78</v>
      </c>
      <c r="B16" s="56" t="str">
        <f>VLOOKUP($A16,'[1]Gemeinde-Daten Check'!$A$6:$G$33,2,FALSE)</f>
        <v>Bus</v>
      </c>
      <c r="C16" s="56" t="str">
        <f>VLOOKUP($A16,'[1]Gemeinde-Daten Check'!$A$6:$G$33,3,FALSE)</f>
        <v>Ja / zB. Kirche, GH, Ortszentrum, Quartier</v>
      </c>
      <c r="D16" s="56" t="str">
        <f>VLOOKUP($A16,'[1]Gemeinde-Daten Check'!$A$6:$G$33,4,FALSE)</f>
        <v>Heuriger</v>
      </c>
      <c r="E16" s="56" t="str">
        <f>VLOOKUP($A16,'[1]Gemeinde-Daten Check'!$A$6:$G$33,5,FALSE)</f>
        <v>ja</v>
      </c>
      <c r="F16" s="56" t="str">
        <f>VLOOKUP($A16,'[1]Gemeinde-Daten Check'!$A$6:$G$33,6,FALSE)</f>
        <v>---</v>
      </c>
      <c r="G16" s="57" t="str">
        <f>VLOOKUP($A16,'[1]Gemeinde-Daten Check'!$A$6:$G$33,7,FALSE)</f>
        <v>ja</v>
      </c>
    </row>
    <row r="17" spans="1:7" ht="15.75" x14ac:dyDescent="0.25">
      <c r="A17" s="55" t="s">
        <v>83</v>
      </c>
      <c r="B17" s="56" t="str">
        <f>VLOOKUP($A17,'[1]Gemeinde-Daten Check'!$A$6:$G$33,2,FALSE)</f>
        <v>Bus</v>
      </c>
      <c r="C17" s="56" t="str">
        <f>VLOOKUP($A17,'[1]Gemeinde-Daten Check'!$A$6:$G$33,3,FALSE)</f>
        <v>Ja / zB. Kirche, Ortszentrum</v>
      </c>
      <c r="D17" s="56" t="str">
        <f>VLOOKUP($A17,'[1]Gemeinde-Daten Check'!$A$6:$G$33,4,FALSE)</f>
        <v>Cafe</v>
      </c>
      <c r="E17" s="56" t="str">
        <f>VLOOKUP($A17,'[1]Gemeinde-Daten Check'!$A$6:$G$33,5,FALSE)</f>
        <v>Cafe</v>
      </c>
      <c r="F17" s="56" t="str">
        <f>VLOOKUP($A17,'[1]Gemeinde-Daten Check'!$A$6:$G$33,6,FALSE)</f>
        <v>---</v>
      </c>
      <c r="G17" s="57" t="str">
        <f>VLOOKUP($A17,'[1]Gemeinde-Daten Check'!$A$6:$G$33,7,FALSE)</f>
        <v>---</v>
      </c>
    </row>
    <row r="18" spans="1:7" ht="15.75" x14ac:dyDescent="0.25">
      <c r="A18" s="55" t="s">
        <v>73</v>
      </c>
      <c r="B18" s="56" t="str">
        <f>VLOOKUP($A18,'[1]Gemeinde-Daten Check'!$A$6:$G$33,2,FALSE)</f>
        <v>Bus</v>
      </c>
      <c r="C18" s="56" t="str">
        <f>VLOOKUP($A18,'[1]Gemeinde-Daten Check'!$A$6:$G$33,3,FALSE)</f>
        <v>Ja / zB. Kirche, GH, Ortszentrum, Quartier</v>
      </c>
      <c r="D18" s="56" t="str">
        <f>VLOOKUP($A18,'[1]Gemeinde-Daten Check'!$A$6:$G$33,4,FALSE)</f>
        <v>Gemeindegasthaus</v>
      </c>
      <c r="E18" s="56" t="str">
        <f>VLOOKUP($A18,'[1]Gemeinde-Daten Check'!$A$6:$G$33,5,FALSE)</f>
        <v>ja</v>
      </c>
      <c r="F18" s="56" t="str">
        <f>VLOOKUP($A18,'[1]Gemeinde-Daten Check'!$A$6:$G$33,6,FALSE)</f>
        <v>---</v>
      </c>
      <c r="G18" s="57" t="str">
        <f>VLOOKUP($A18,'[1]Gemeinde-Daten Check'!$A$6:$G$33,7,FALSE)</f>
        <v>ja</v>
      </c>
    </row>
    <row r="19" spans="1:7" ht="15.75" x14ac:dyDescent="0.25">
      <c r="A19" s="55" t="s">
        <v>90</v>
      </c>
      <c r="B19" s="56" t="str">
        <f>VLOOKUP($A19,'[1]Gemeinde-Daten Check'!$A$6:$G$33,2,FALSE)</f>
        <v>Bus</v>
      </c>
      <c r="C19" s="56" t="str">
        <f>VLOOKUP($A19,'[1]Gemeinde-Daten Check'!$A$6:$G$33,3,FALSE)</f>
        <v>Ja / zB. Kirche, Ortszentrum</v>
      </c>
      <c r="D19" s="56" t="str">
        <f>VLOOKUP($A19,'[1]Gemeinde-Daten Check'!$A$6:$G$33,4,FALSE)</f>
        <v>---</v>
      </c>
      <c r="E19" s="56" t="str">
        <f>VLOOKUP($A19,'[1]Gemeinde-Daten Check'!$A$6:$G$33,5,FALSE)</f>
        <v>---</v>
      </c>
      <c r="F19" s="56" t="str">
        <f>VLOOKUP($A19,'[1]Gemeinde-Daten Check'!$A$6:$G$33,6,FALSE)</f>
        <v>---</v>
      </c>
      <c r="G19" s="57" t="str">
        <f>VLOOKUP($A19,'[1]Gemeinde-Daten Check'!$A$6:$G$33,7,FALSE)</f>
        <v>---</v>
      </c>
    </row>
    <row r="20" spans="1:7" ht="15.75" x14ac:dyDescent="0.25">
      <c r="A20" s="55" t="s">
        <v>69</v>
      </c>
      <c r="B20" s="56" t="str">
        <f>VLOOKUP($A20,'[1]Gemeinde-Daten Check'!$A$6:$G$33,2,FALSE)</f>
        <v>Bus</v>
      </c>
      <c r="C20" s="56" t="str">
        <f>VLOOKUP($A20,'[1]Gemeinde-Daten Check'!$A$6:$G$33,3,FALSE)</f>
        <v>Ja / zB. Kirche, GH, Ortszentrum, Quartier</v>
      </c>
      <c r="D20" s="56" t="str">
        <f>VLOOKUP($A20,'[1]Gemeinde-Daten Check'!$A$6:$G$33,4,FALSE)</f>
        <v>---</v>
      </c>
      <c r="E20" s="56" t="str">
        <f>VLOOKUP($A20,'[1]Gemeinde-Daten Check'!$A$6:$G$33,5,FALSE)</f>
        <v>---</v>
      </c>
      <c r="F20" s="154" t="s">
        <v>13</v>
      </c>
      <c r="G20" s="57" t="str">
        <f>VLOOKUP($A20,'[1]Gemeinde-Daten Check'!$A$6:$G$33,7,FALSE)</f>
        <v>---</v>
      </c>
    </row>
    <row r="21" spans="1:7" ht="15.75" x14ac:dyDescent="0.25">
      <c r="A21" s="55" t="s">
        <v>122</v>
      </c>
      <c r="B21" s="56" t="str">
        <f>VLOOKUP($A21,'[1]Gemeinde-Daten Check'!$A$6:$G$33,2,FALSE)</f>
        <v>Bus</v>
      </c>
      <c r="C21" s="56" t="str">
        <f>VLOOKUP($A21,'[1]Gemeinde-Daten Check'!$A$6:$G$33,3,FALSE)</f>
        <v>Ja / zB. Ortszentrum, Quartier</v>
      </c>
      <c r="D21" s="56" t="str">
        <f>VLOOKUP($A21,'[1]Gemeinde-Daten Check'!$A$6:$G$33,4,FALSE)</f>
        <v>---</v>
      </c>
      <c r="E21" s="56" t="str">
        <f>VLOOKUP($A21,'[1]Gemeinde-Daten Check'!$A$6:$G$33,5,FALSE)</f>
        <v>tw. Bauernladen</v>
      </c>
      <c r="F21" s="56" t="str">
        <f>VLOOKUP($A21,'[1]Gemeinde-Daten Check'!$A$6:$G$33,6,FALSE)</f>
        <v>---</v>
      </c>
      <c r="G21" s="57" t="str">
        <f>VLOOKUP($A21,'[1]Gemeinde-Daten Check'!$A$6:$G$33,7,FALSE)</f>
        <v>ja</v>
      </c>
    </row>
    <row r="22" spans="1:7" ht="15.75" x14ac:dyDescent="0.25">
      <c r="A22" s="55" t="s">
        <v>89</v>
      </c>
      <c r="B22" s="56" t="str">
        <f>VLOOKUP($A22,'[1]Gemeinde-Daten Check'!$A$6:$G$33,2,FALSE)</f>
        <v>Bus</v>
      </c>
      <c r="C22" s="56" t="str">
        <f>VLOOKUP($A22,'[1]Gemeinde-Daten Check'!$A$6:$G$33,3,FALSE)</f>
        <v>Ja / zB. Kirche, Ortszentrum, Quartier</v>
      </c>
      <c r="D22" s="56" t="str">
        <f>VLOOKUP($A22,'[1]Gemeinde-Daten Check'!$A$6:$G$33,4,FALSE)</f>
        <v>---</v>
      </c>
      <c r="E22" s="56" t="str">
        <f>VLOOKUP($A22,'[1]Gemeinde-Daten Check'!$A$6:$G$33,5,FALSE)</f>
        <v>---</v>
      </c>
      <c r="F22" s="56" t="str">
        <f>VLOOKUP($A22,'[1]Gemeinde-Daten Check'!$A$6:$G$33,6,FALSE)</f>
        <v>---</v>
      </c>
      <c r="G22" s="57" t="str">
        <f>VLOOKUP($A22,'[1]Gemeinde-Daten Check'!$A$6:$G$33,7,FALSE)</f>
        <v>ja</v>
      </c>
    </row>
    <row r="23" spans="1:7" ht="15.75" x14ac:dyDescent="0.25">
      <c r="A23" s="55" t="s">
        <v>120</v>
      </c>
      <c r="B23" s="56" t="str">
        <f>VLOOKUP($A23,'[1]Gemeinde-Daten Check'!$A$6:$G$33,2,FALSE)</f>
        <v>Bus</v>
      </c>
      <c r="C23" s="56" t="str">
        <f>VLOOKUP($A23,'[1]Gemeinde-Daten Check'!$A$6:$G$33,3,FALSE)</f>
        <v>Ja / zB. Kirche, Ortszentrum</v>
      </c>
      <c r="D23" s="56" t="str">
        <f>VLOOKUP($A23,'[1]Gemeinde-Daten Check'!$A$6:$G$33,4,FALSE)</f>
        <v>Gasthäuser, Cafe, Bäckerei, Imbiss</v>
      </c>
      <c r="E23" s="56" t="str">
        <f>VLOOKUP($A23,'[1]Gemeinde-Daten Check'!$A$6:$G$33,5,FALSE)</f>
        <v>ja</v>
      </c>
      <c r="F23" s="56" t="str">
        <f>VLOOKUP($A23,'[1]Gemeinde-Daten Check'!$A$6:$G$33,6,FALSE)</f>
        <v>---</v>
      </c>
      <c r="G23" s="57" t="str">
        <f>VLOOKUP($A23,'[1]Gemeinde-Daten Check'!$A$6:$G$33,7,FALSE)</f>
        <v>---</v>
      </c>
    </row>
    <row r="24" spans="1:7" ht="15.75" x14ac:dyDescent="0.25">
      <c r="A24" s="55" t="s">
        <v>84</v>
      </c>
      <c r="B24" s="56" t="str">
        <f>VLOOKUP($A24,'[1]Gemeinde-Daten Check'!$A$6:$G$33,2,FALSE)</f>
        <v>---</v>
      </c>
      <c r="C24" s="56" t="str">
        <f>VLOOKUP($A24,'[1]Gemeinde-Daten Check'!$A$6:$G$33,3,FALSE)</f>
        <v>beim Gasthaus</v>
      </c>
      <c r="D24" s="56" t="str">
        <f>VLOOKUP($A24,'[1]Gemeinde-Daten Check'!$A$6:$G$33,4,FALSE)</f>
        <v>Gasthaus (Teich-Saison)</v>
      </c>
      <c r="E24" s="56" t="str">
        <f>VLOOKUP($A24,'[1]Gemeinde-Daten Check'!$A$6:$G$33,5,FALSE)</f>
        <v>---</v>
      </c>
      <c r="F24" s="56" t="str">
        <f>VLOOKUP($A24,'[1]Gemeinde-Daten Check'!$A$6:$G$33,6,FALSE)</f>
        <v>---</v>
      </c>
      <c r="G24" s="57" t="str">
        <f>VLOOKUP($A24,'[1]Gemeinde-Daten Check'!$A$6:$G$33,7,FALSE)</f>
        <v>ja</v>
      </c>
    </row>
    <row r="25" spans="1:7" ht="15.75" x14ac:dyDescent="0.25">
      <c r="A25" s="55" t="s">
        <v>14</v>
      </c>
      <c r="B25" s="56" t="str">
        <f>VLOOKUP($A25,'[1]Gemeinde-Daten Check'!$A$6:$G$33,2,FALSE)</f>
        <v>Bus</v>
      </c>
      <c r="C25" s="56" t="str">
        <f>VLOOKUP($A25,'[1]Gemeinde-Daten Check'!$A$6:$G$33,3,FALSE)</f>
        <v>Ja / zB. Kirche, GH</v>
      </c>
      <c r="D25" s="56" t="str">
        <f>VLOOKUP($A25,'[1]Gemeinde-Daten Check'!$A$6:$G$33,4,FALSE)</f>
        <v>Gasthaus (im Museum), Cafe</v>
      </c>
      <c r="E25" s="56" t="str">
        <f>VLOOKUP($A25,'[1]Gemeinde-Daten Check'!$A$6:$G$33,5,FALSE)</f>
        <v>ja</v>
      </c>
      <c r="F25" s="56" t="str">
        <f>VLOOKUP($A25,'[1]Gemeinde-Daten Check'!$A$6:$G$33,6,FALSE)</f>
        <v>---</v>
      </c>
      <c r="G25" s="57" t="str">
        <f>VLOOKUP($A25,'[1]Gemeinde-Daten Check'!$A$6:$G$33,7,FALSE)</f>
        <v>---</v>
      </c>
    </row>
    <row r="26" spans="1:7" ht="15.75" x14ac:dyDescent="0.25">
      <c r="A26" s="55" t="s">
        <v>66</v>
      </c>
      <c r="B26" s="56" t="str">
        <f>VLOOKUP($A26,'[1]Gemeinde-Daten Check'!$A$6:$G$33,2,FALSE)</f>
        <v>Bus</v>
      </c>
      <c r="C26" s="56" t="str">
        <f>VLOOKUP($A26,'[1]Gemeinde-Daten Check'!$A$6:$G$33,3,FALSE)</f>
        <v>Ja / zB. Kirche, Ortszentrum</v>
      </c>
      <c r="D26" s="56" t="str">
        <f>VLOOKUP($A26,'[1]Gemeinde-Daten Check'!$A$6:$G$33,4,FALSE)</f>
        <v>ja</v>
      </c>
      <c r="E26" s="56" t="str">
        <f>VLOOKUP($A26,'[1]Gemeinde-Daten Check'!$A$6:$G$33,5,FALSE)</f>
        <v>ja</v>
      </c>
      <c r="F26" s="56" t="str">
        <f>VLOOKUP($A26,'[1]Gemeinde-Daten Check'!$A$6:$G$33,6,FALSE)</f>
        <v>---</v>
      </c>
      <c r="G26" s="57" t="str">
        <f>VLOOKUP($A26,'[1]Gemeinde-Daten Check'!$A$6:$G$33,7,FALSE)</f>
        <v>ja</v>
      </c>
    </row>
    <row r="27" spans="1:7" ht="15.75" x14ac:dyDescent="0.25">
      <c r="A27" s="55" t="s">
        <v>81</v>
      </c>
      <c r="B27" s="56" t="str">
        <f>VLOOKUP($A27,'[1]Gemeinde-Daten Check'!$A$6:$G$33,2,FALSE)</f>
        <v>Bus</v>
      </c>
      <c r="C27" s="56" t="str">
        <f>VLOOKUP($A27,'[1]Gemeinde-Daten Check'!$A$6:$G$33,3,FALSE)</f>
        <v>Ja / zB. Kirche, Ortszentrum</v>
      </c>
      <c r="D27" s="56" t="str">
        <f>VLOOKUP($A27,'[1]Gemeinde-Daten Check'!$A$6:$G$33,4,FALSE)</f>
        <v>---</v>
      </c>
      <c r="E27" s="56" t="str">
        <f>VLOOKUP($A27,'[1]Gemeinde-Daten Check'!$A$6:$G$33,5,FALSE)</f>
        <v>---</v>
      </c>
      <c r="F27" s="56" t="str">
        <f>VLOOKUP($A27,'[1]Gemeinde-Daten Check'!$A$6:$G$33,6,FALSE)</f>
        <v>---</v>
      </c>
      <c r="G27" s="57" t="str">
        <f>VLOOKUP($A27,'[1]Gemeinde-Daten Check'!$A$6:$G$33,7,FALSE)</f>
        <v>---</v>
      </c>
    </row>
    <row r="28" spans="1:7" ht="15.75" x14ac:dyDescent="0.25">
      <c r="A28" s="55" t="s">
        <v>76</v>
      </c>
      <c r="B28" s="56" t="str">
        <f>VLOOKUP($A28,'[1]Gemeinde-Daten Check'!$A$6:$G$33,2,FALSE)</f>
        <v>Bus</v>
      </c>
      <c r="C28" s="56" t="str">
        <f>VLOOKUP($A28,'[1]Gemeinde-Daten Check'!$A$6:$G$33,3,FALSE)</f>
        <v>Ja / zB. Kirche, GH, Ortszentrum, Quartier</v>
      </c>
      <c r="D28" s="56" t="str">
        <f>VLOOKUP($A28,'[1]Gemeinde-Daten Check'!$A$6:$G$33,4,FALSE)</f>
        <v>Gasthaus, Cafe, Bäckerei-Cafe</v>
      </c>
      <c r="E28" s="56" t="str">
        <f>VLOOKUP($A28,'[1]Gemeinde-Daten Check'!$A$6:$G$33,5,FALSE)</f>
        <v>ja</v>
      </c>
      <c r="F28" s="56" t="str">
        <f>VLOOKUP($A28,'[1]Gemeinde-Daten Check'!$A$6:$G$33,6,FALSE)</f>
        <v>---</v>
      </c>
      <c r="G28" s="57" t="str">
        <f>VLOOKUP($A28,'[1]Gemeinde-Daten Check'!$A$6:$G$33,7,FALSE)</f>
        <v>ja</v>
      </c>
    </row>
    <row r="29" spans="1:7" ht="15.75" x14ac:dyDescent="0.25">
      <c r="A29" s="55" t="s">
        <v>119</v>
      </c>
      <c r="B29" s="56" t="str">
        <f>VLOOKUP($A29,'[1]Gemeinde-Daten Check'!$A$6:$G$33,2,FALSE)</f>
        <v>Bus</v>
      </c>
      <c r="C29" s="56" t="str">
        <f>VLOOKUP($A29,'[1]Gemeinde-Daten Check'!$A$6:$G$33,3,FALSE)</f>
        <v>Ja / zB. Kirche, Ortszentrum</v>
      </c>
      <c r="D29" s="56" t="str">
        <f>VLOOKUP($A29,'[1]Gemeinde-Daten Check'!$A$6:$G$33,4,FALSE)</f>
        <v>Gasthaus</v>
      </c>
      <c r="E29" s="56" t="str">
        <f>VLOOKUP($A29,'[1]Gemeinde-Daten Check'!$A$6:$G$33,5,FALSE)</f>
        <v>---</v>
      </c>
      <c r="F29" s="56" t="str">
        <f>VLOOKUP($A29,'[1]Gemeinde-Daten Check'!$A$6:$G$33,6,FALSE)</f>
        <v>Gh Polansky</v>
      </c>
      <c r="G29" s="57" t="str">
        <f>VLOOKUP($A29,'[1]Gemeinde-Daten Check'!$A$6:$G$33,7,FALSE)</f>
        <v>---</v>
      </c>
    </row>
    <row r="30" spans="1:7" ht="15.75" x14ac:dyDescent="0.25">
      <c r="A30" s="55" t="s">
        <v>15</v>
      </c>
      <c r="B30" s="56" t="str">
        <f>VLOOKUP($A30,'[1]Gemeinde-Daten Check'!$A$6:$G$33,2,FALSE)</f>
        <v>Bus</v>
      </c>
      <c r="C30" s="56" t="str">
        <f>VLOOKUP($A30,'[1]Gemeinde-Daten Check'!$A$6:$G$33,3,FALSE)</f>
        <v>Ja / zB. Kirche, GH, Konditorei</v>
      </c>
      <c r="D30" s="56" t="str">
        <f>VLOOKUP($A30,'[1]Gemeinde-Daten Check'!$A$6:$G$33,4,FALSE)</f>
        <v>Gasthaus, Konditorei</v>
      </c>
      <c r="E30" s="56" t="str">
        <f>VLOOKUP($A30,'[1]Gemeinde-Daten Check'!$A$6:$G$33,5,FALSE)</f>
        <v>ja</v>
      </c>
      <c r="F30" s="56" t="str">
        <f>VLOOKUP($A30,'[1]Gemeinde-Daten Check'!$A$6:$G$33,6,FALSE)</f>
        <v>---</v>
      </c>
      <c r="G30" s="57" t="str">
        <f>VLOOKUP($A30,'[1]Gemeinde-Daten Check'!$A$6:$G$33,7,FALSE)</f>
        <v>ja</v>
      </c>
    </row>
    <row r="31" spans="1:7" ht="15.75" x14ac:dyDescent="0.25">
      <c r="A31" s="55" t="s">
        <v>16</v>
      </c>
      <c r="B31" s="56" t="str">
        <f>VLOOKUP($A31,'[1]Gemeinde-Daten Check'!$A$6:$G$33,2,FALSE)</f>
        <v>Bus</v>
      </c>
      <c r="C31" s="56" t="str">
        <f>VLOOKUP($A31,'[1]Gemeinde-Daten Check'!$A$6:$G$33,3,FALSE)</f>
        <v>Ja / zB. Kirche, Ortszentrum</v>
      </c>
      <c r="D31" s="56" t="str">
        <f>VLOOKUP($A31,'[1]Gemeinde-Daten Check'!$A$6:$G$33,4,FALSE)</f>
        <v>Gasthäuser</v>
      </c>
      <c r="E31" s="56" t="str">
        <f>VLOOKUP($A31,'[1]Gemeinde-Daten Check'!$A$6:$G$33,5,FALSE)</f>
        <v>ja</v>
      </c>
      <c r="F31" s="56" t="str">
        <f>VLOOKUP($A31,'[1]Gemeinde-Daten Check'!$A$6:$G$33,6,FALSE)</f>
        <v>---</v>
      </c>
      <c r="G31" s="57" t="str">
        <f>VLOOKUP($A31,'[1]Gemeinde-Daten Check'!$A$6:$G$33,7,FALSE)</f>
        <v>---</v>
      </c>
    </row>
    <row r="32" spans="1:7" ht="15.75" x14ac:dyDescent="0.25">
      <c r="A32" s="55" t="s">
        <v>17</v>
      </c>
      <c r="B32" s="56" t="str">
        <f>VLOOKUP($A32,'[1]Gemeinde-Daten Check'!$A$6:$G$33,2,FALSE)</f>
        <v>Bus</v>
      </c>
      <c r="C32" s="56" t="str">
        <f>VLOOKUP($A32,'[1]Gemeinde-Daten Check'!$A$6:$G$33,3,FALSE)</f>
        <v>Ja / zB. Kirche, GH, Ortszentrum, Quartier</v>
      </c>
      <c r="D32" s="56" t="str">
        <f>VLOOKUP($A32,'[1]Gemeinde-Daten Check'!$A$6:$G$33,4,FALSE)</f>
        <v>Gemeindegasthaus</v>
      </c>
      <c r="E32" s="56" t="str">
        <f>VLOOKUP($A32,'[1]Gemeinde-Daten Check'!$A$6:$G$33,5,FALSE)</f>
        <v>ja</v>
      </c>
      <c r="F32" s="56" t="str">
        <f>VLOOKUP($A32,'[1]Gemeinde-Daten Check'!$A$6:$G$33,6,FALSE)</f>
        <v>---</v>
      </c>
      <c r="G32" s="57" t="str">
        <f>VLOOKUP($A32,'[1]Gemeinde-Daten Check'!$A$6:$G$33,7,FALSE)</f>
        <v>ja</v>
      </c>
    </row>
    <row r="33" spans="1:7" ht="15.75" x14ac:dyDescent="0.25">
      <c r="A33" s="55" t="s">
        <v>18</v>
      </c>
      <c r="B33" s="56" t="str">
        <f>VLOOKUP($A33,'[1]Gemeinde-Daten Check'!$A$6:$G$33,2,FALSE)</f>
        <v>Bus</v>
      </c>
      <c r="C33" s="56" t="str">
        <f>VLOOKUP($A33,'[1]Gemeinde-Daten Check'!$A$6:$G$33,3,FALSE)</f>
        <v>Ja / zB. Kirche, GH, Ortszentrum</v>
      </c>
      <c r="D33" s="56" t="str">
        <f>VLOOKUP($A33,'[1]Gemeinde-Daten Check'!$A$6:$G$33,4,FALSE)</f>
        <v>Gasthaus</v>
      </c>
      <c r="E33" s="56" t="str">
        <f>VLOOKUP($A33,'[1]Gemeinde-Daten Check'!$A$6:$G$33,5,FALSE)</f>
        <v>ja</v>
      </c>
      <c r="F33" s="56" t="str">
        <f>VLOOKUP($A33,'[1]Gemeinde-Daten Check'!$A$6:$G$33,6,FALSE)</f>
        <v>---</v>
      </c>
      <c r="G33" s="57" t="str">
        <f>VLOOKUP($A33,'[1]Gemeinde-Daten Check'!$A$6:$G$33,7,FALSE)</f>
        <v>---</v>
      </c>
    </row>
    <row r="34" spans="1:7" ht="15.75" x14ac:dyDescent="0.25">
      <c r="A34" s="55" t="s">
        <v>19</v>
      </c>
      <c r="B34" s="56" t="str">
        <f>VLOOKUP($A34,'[1]Gemeinde-Daten Check'!$A$6:$G$33,2,FALSE)</f>
        <v>Bus</v>
      </c>
      <c r="C34" s="56" t="str">
        <f>VLOOKUP($A34,'[1]Gemeinde-Daten Check'!$A$6:$G$33,3,FALSE)</f>
        <v>Ja / zB. Kirche, GH, Ortszentrum, Quartier</v>
      </c>
      <c r="D34" s="56" t="str">
        <f>VLOOKUP($A34,'[1]Gemeinde-Daten Check'!$A$6:$G$33,4,FALSE)</f>
        <v>Gasthäuser … u. Cafe</v>
      </c>
      <c r="E34" s="56" t="str">
        <f>VLOOKUP($A34,'[1]Gemeinde-Daten Check'!$A$6:$G$33,5,FALSE)</f>
        <v>ja   + Apotheke</v>
      </c>
      <c r="F34" s="154" t="s">
        <v>13</v>
      </c>
      <c r="G34" s="57" t="str">
        <f>VLOOKUP($A34,'[1]Gemeinde-Daten Check'!$A$6:$G$33,7,FALSE)</f>
        <v>ja</v>
      </c>
    </row>
    <row r="35" spans="1:7" ht="15.75" x14ac:dyDescent="0.25">
      <c r="A35" s="20">
        <f>COUNTA(A7:A34)</f>
        <v>28</v>
      </c>
      <c r="B35" s="10" t="s">
        <v>74</v>
      </c>
      <c r="C35" s="58"/>
      <c r="D35" s="58"/>
      <c r="E35" s="58"/>
      <c r="F35" s="58"/>
      <c r="G35" s="59"/>
    </row>
    <row r="36" spans="1:7" ht="15.75" thickBot="1" x14ac:dyDescent="0.3">
      <c r="A36" s="21"/>
      <c r="B36" s="22"/>
      <c r="C36" s="22"/>
      <c r="D36" s="22"/>
      <c r="E36" s="22"/>
      <c r="F36" s="22"/>
      <c r="G36" s="23"/>
    </row>
    <row r="39" spans="1:7" ht="15.75" x14ac:dyDescent="0.25">
      <c r="A39" s="60" t="s">
        <v>156</v>
      </c>
    </row>
  </sheetData>
  <mergeCells count="2">
    <mergeCell ref="B5:C5"/>
    <mergeCell ref="F5:G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A38" sqref="A38:H38"/>
    </sheetView>
  </sheetViews>
  <sheetFormatPr baseColWidth="10" defaultRowHeight="15" x14ac:dyDescent="0.25"/>
  <cols>
    <col min="1" max="1" width="6.140625" customWidth="1"/>
    <col min="2" max="2" width="37.140625" bestFit="1" customWidth="1"/>
    <col min="3" max="3" width="7.85546875" bestFit="1" customWidth="1"/>
    <col min="4" max="4" width="5.42578125" customWidth="1"/>
    <col min="5" max="5" width="6.140625" customWidth="1"/>
    <col min="6" max="6" width="67.7109375" bestFit="1" customWidth="1"/>
    <col min="7" max="7" width="7.85546875" bestFit="1" customWidth="1"/>
  </cols>
  <sheetData>
    <row r="2" spans="1:7" x14ac:dyDescent="0.25">
      <c r="A2" s="74" t="s">
        <v>115</v>
      </c>
      <c r="B2" s="74"/>
      <c r="C2" s="75"/>
      <c r="D2" s="75"/>
      <c r="E2" s="74" t="s">
        <v>116</v>
      </c>
      <c r="G2" s="75"/>
    </row>
    <row r="3" spans="1:7" x14ac:dyDescent="0.25">
      <c r="A3" s="76" t="s">
        <v>20</v>
      </c>
      <c r="B3" s="76" t="s">
        <v>21</v>
      </c>
      <c r="C3" s="76" t="s">
        <v>22</v>
      </c>
      <c r="D3" s="75"/>
      <c r="E3" s="76" t="s">
        <v>20</v>
      </c>
      <c r="F3" s="76" t="s">
        <v>21</v>
      </c>
      <c r="G3" s="76" t="s">
        <v>22</v>
      </c>
    </row>
    <row r="4" spans="1:7" ht="15.75" x14ac:dyDescent="0.25">
      <c r="A4" s="61">
        <v>1</v>
      </c>
      <c r="B4" s="70" t="s">
        <v>93</v>
      </c>
      <c r="C4" s="62">
        <v>3.23</v>
      </c>
      <c r="D4" s="75"/>
      <c r="G4" s="73"/>
    </row>
    <row r="5" spans="1:7" ht="15.75" x14ac:dyDescent="0.25">
      <c r="A5" s="61">
        <v>2</v>
      </c>
      <c r="B5" s="70" t="s">
        <v>51</v>
      </c>
      <c r="C5" s="62">
        <v>3.09</v>
      </c>
      <c r="D5" s="75"/>
      <c r="G5" s="73"/>
    </row>
    <row r="6" spans="1:7" ht="15.75" x14ac:dyDescent="0.25">
      <c r="A6" s="61">
        <v>3</v>
      </c>
      <c r="B6" s="70" t="s">
        <v>52</v>
      </c>
      <c r="C6" s="62">
        <v>1.73</v>
      </c>
      <c r="D6" s="75"/>
      <c r="G6" s="73"/>
    </row>
    <row r="7" spans="1:7" ht="15.75" x14ac:dyDescent="0.25">
      <c r="A7" s="61">
        <v>4</v>
      </c>
      <c r="B7" s="70" t="s">
        <v>53</v>
      </c>
      <c r="C7" s="62">
        <v>3.2</v>
      </c>
      <c r="D7" s="75"/>
      <c r="G7" s="73"/>
    </row>
    <row r="8" spans="1:7" ht="15.75" x14ac:dyDescent="0.25">
      <c r="A8" s="61">
        <v>5</v>
      </c>
      <c r="B8" s="70" t="s">
        <v>54</v>
      </c>
      <c r="C8" s="62">
        <v>5.15</v>
      </c>
      <c r="D8" s="75"/>
      <c r="G8" s="73"/>
    </row>
    <row r="9" spans="1:7" ht="15.75" x14ac:dyDescent="0.25">
      <c r="A9" s="61">
        <v>6</v>
      </c>
      <c r="B9" s="70" t="s">
        <v>55</v>
      </c>
      <c r="C9" s="62">
        <v>5.82</v>
      </c>
      <c r="D9" s="75"/>
      <c r="G9" s="73"/>
    </row>
    <row r="10" spans="1:7" ht="15.75" x14ac:dyDescent="0.25">
      <c r="A10" s="61">
        <v>7</v>
      </c>
      <c r="B10" s="70" t="s">
        <v>64</v>
      </c>
      <c r="C10" s="62">
        <v>3.02</v>
      </c>
      <c r="D10" s="75"/>
      <c r="E10" s="61" t="s">
        <v>113</v>
      </c>
      <c r="F10" s="70" t="s">
        <v>114</v>
      </c>
      <c r="G10" s="62">
        <v>4.09</v>
      </c>
    </row>
    <row r="11" spans="1:7" ht="15.75" x14ac:dyDescent="0.25">
      <c r="A11" s="61">
        <v>8</v>
      </c>
      <c r="B11" s="70" t="s">
        <v>28</v>
      </c>
      <c r="C11" s="62">
        <v>2.79</v>
      </c>
      <c r="D11" s="75"/>
      <c r="G11" s="73"/>
    </row>
    <row r="12" spans="1:7" ht="15.75" x14ac:dyDescent="0.25">
      <c r="A12" s="61">
        <v>9</v>
      </c>
      <c r="B12" s="70" t="s">
        <v>65</v>
      </c>
      <c r="C12" s="62">
        <v>3.37</v>
      </c>
      <c r="D12" s="75"/>
      <c r="G12" s="73"/>
    </row>
    <row r="13" spans="1:7" ht="15.75" x14ac:dyDescent="0.25">
      <c r="A13" s="61">
        <v>10</v>
      </c>
      <c r="B13" s="70" t="s">
        <v>67</v>
      </c>
      <c r="C13" s="62">
        <v>2.76</v>
      </c>
      <c r="D13" s="75"/>
      <c r="G13" s="73"/>
    </row>
    <row r="14" spans="1:7" ht="15.75" x14ac:dyDescent="0.25">
      <c r="A14" s="61">
        <v>11</v>
      </c>
      <c r="B14" s="70" t="s">
        <v>68</v>
      </c>
      <c r="C14" s="62">
        <v>6</v>
      </c>
      <c r="D14" s="75"/>
      <c r="G14" s="73"/>
    </row>
    <row r="15" spans="1:7" ht="15.75" x14ac:dyDescent="0.25">
      <c r="A15" s="61">
        <v>12</v>
      </c>
      <c r="B15" s="70" t="s">
        <v>94</v>
      </c>
      <c r="C15" s="62">
        <v>3.97</v>
      </c>
      <c r="D15" s="75"/>
      <c r="G15" s="73"/>
    </row>
    <row r="16" spans="1:7" ht="15.75" x14ac:dyDescent="0.25">
      <c r="A16" s="61">
        <v>13</v>
      </c>
      <c r="B16" s="70" t="s">
        <v>95</v>
      </c>
      <c r="C16" s="62">
        <v>5.44</v>
      </c>
      <c r="D16" s="75"/>
      <c r="G16" s="73"/>
    </row>
    <row r="17" spans="1:7" ht="15.75" x14ac:dyDescent="0.25">
      <c r="A17" s="61">
        <v>14</v>
      </c>
      <c r="B17" s="70" t="s">
        <v>96</v>
      </c>
      <c r="C17" s="62">
        <v>5.4</v>
      </c>
      <c r="D17" s="75"/>
      <c r="E17" s="61" t="s">
        <v>104</v>
      </c>
      <c r="F17" s="70" t="s">
        <v>105</v>
      </c>
      <c r="G17" s="62">
        <v>4.13</v>
      </c>
    </row>
    <row r="18" spans="1:7" ht="15.75" x14ac:dyDescent="0.25">
      <c r="A18" s="61">
        <v>15</v>
      </c>
      <c r="B18" s="70" t="s">
        <v>97</v>
      </c>
      <c r="C18" s="62">
        <v>5.78</v>
      </c>
      <c r="D18" s="75"/>
      <c r="E18" s="61" t="s">
        <v>30</v>
      </c>
      <c r="F18" s="70" t="s">
        <v>106</v>
      </c>
      <c r="G18" s="62">
        <v>4.16</v>
      </c>
    </row>
    <row r="19" spans="1:7" ht="15.75" x14ac:dyDescent="0.25">
      <c r="A19" s="61">
        <v>16</v>
      </c>
      <c r="B19" s="70" t="s">
        <v>70</v>
      </c>
      <c r="C19" s="62">
        <v>6.58</v>
      </c>
      <c r="D19" s="75"/>
      <c r="G19" s="73"/>
    </row>
    <row r="20" spans="1:7" ht="15.75" x14ac:dyDescent="0.25">
      <c r="A20" s="61">
        <v>17</v>
      </c>
      <c r="B20" s="70" t="s">
        <v>39</v>
      </c>
      <c r="C20" s="62">
        <v>4.18</v>
      </c>
      <c r="D20" s="75"/>
      <c r="E20" s="61" t="s">
        <v>107</v>
      </c>
      <c r="F20" s="70" t="s">
        <v>108</v>
      </c>
      <c r="G20" s="62">
        <v>4</v>
      </c>
    </row>
    <row r="21" spans="1:7" ht="15.75" x14ac:dyDescent="0.25">
      <c r="A21" s="61">
        <v>18</v>
      </c>
      <c r="B21" s="70" t="s">
        <v>25</v>
      </c>
      <c r="C21" s="62">
        <v>3.46</v>
      </c>
      <c r="D21" s="75"/>
      <c r="E21" s="61" t="s">
        <v>109</v>
      </c>
      <c r="F21" s="70" t="s">
        <v>110</v>
      </c>
      <c r="G21" s="62">
        <v>3.1</v>
      </c>
    </row>
    <row r="22" spans="1:7" ht="15.75" x14ac:dyDescent="0.25">
      <c r="A22" s="61">
        <v>19</v>
      </c>
      <c r="B22" s="70" t="s">
        <v>40</v>
      </c>
      <c r="C22" s="62">
        <v>6.76</v>
      </c>
      <c r="D22" s="75"/>
      <c r="G22" s="73"/>
    </row>
    <row r="23" spans="1:7" ht="15.75" x14ac:dyDescent="0.25">
      <c r="A23" s="61">
        <v>20</v>
      </c>
      <c r="B23" s="70" t="s">
        <v>48</v>
      </c>
      <c r="C23" s="62">
        <v>3.66</v>
      </c>
      <c r="D23" s="75"/>
      <c r="G23" s="73"/>
    </row>
    <row r="24" spans="1:7" ht="15.75" x14ac:dyDescent="0.25">
      <c r="A24" s="61">
        <v>21</v>
      </c>
      <c r="B24" s="70" t="s">
        <v>49</v>
      </c>
      <c r="C24" s="62">
        <v>1.84</v>
      </c>
      <c r="D24" s="75"/>
      <c r="G24" s="73"/>
    </row>
    <row r="25" spans="1:7" ht="15.75" x14ac:dyDescent="0.25">
      <c r="A25" s="61">
        <v>22</v>
      </c>
      <c r="B25" s="70" t="s">
        <v>50</v>
      </c>
      <c r="C25" s="62">
        <v>4.87</v>
      </c>
      <c r="D25" s="75"/>
      <c r="G25" s="73"/>
    </row>
    <row r="26" spans="1:7" ht="15.75" x14ac:dyDescent="0.25">
      <c r="A26" s="61">
        <v>23</v>
      </c>
      <c r="B26" s="70" t="s">
        <v>98</v>
      </c>
      <c r="C26" s="62">
        <v>7.89</v>
      </c>
      <c r="D26" s="75"/>
      <c r="G26" s="73"/>
    </row>
    <row r="27" spans="1:7" ht="15.75" x14ac:dyDescent="0.25">
      <c r="A27" s="61">
        <v>24</v>
      </c>
      <c r="B27" s="70" t="s">
        <v>99</v>
      </c>
      <c r="C27" s="62">
        <v>3.79</v>
      </c>
      <c r="D27" s="75"/>
      <c r="G27" s="73"/>
    </row>
    <row r="28" spans="1:7" ht="15.75" x14ac:dyDescent="0.25">
      <c r="A28" s="61">
        <v>25</v>
      </c>
      <c r="B28" s="70" t="s">
        <v>100</v>
      </c>
      <c r="C28" s="62">
        <v>4.33</v>
      </c>
      <c r="D28" s="75"/>
      <c r="E28" s="61" t="s">
        <v>111</v>
      </c>
      <c r="F28" s="70" t="s">
        <v>112</v>
      </c>
      <c r="G28" s="62">
        <v>2.88</v>
      </c>
    </row>
    <row r="29" spans="1:7" ht="15.75" x14ac:dyDescent="0.25">
      <c r="A29" s="61">
        <v>26</v>
      </c>
      <c r="B29" s="70" t="s">
        <v>101</v>
      </c>
      <c r="C29" s="62">
        <v>5.98</v>
      </c>
      <c r="D29" s="75"/>
      <c r="G29" s="73"/>
    </row>
    <row r="30" spans="1:7" ht="15.75" x14ac:dyDescent="0.25">
      <c r="A30" s="61">
        <v>27</v>
      </c>
      <c r="B30" s="70" t="s">
        <v>61</v>
      </c>
      <c r="C30" s="62">
        <v>5.84</v>
      </c>
      <c r="D30" s="75"/>
      <c r="G30" s="73"/>
    </row>
    <row r="31" spans="1:7" ht="15.75" x14ac:dyDescent="0.25">
      <c r="A31" s="61">
        <v>28</v>
      </c>
      <c r="B31" s="70" t="s">
        <v>62</v>
      </c>
      <c r="C31" s="62">
        <v>1.28</v>
      </c>
      <c r="D31" s="75"/>
      <c r="G31" s="73"/>
    </row>
    <row r="32" spans="1:7" ht="15.75" x14ac:dyDescent="0.25">
      <c r="A32" s="61">
        <v>29</v>
      </c>
      <c r="B32" s="70" t="s">
        <v>63</v>
      </c>
      <c r="C32" s="62">
        <v>4.1399999999999997</v>
      </c>
      <c r="D32" s="75"/>
      <c r="G32" s="73"/>
    </row>
    <row r="33" spans="1:7" ht="15.75" x14ac:dyDescent="0.25">
      <c r="A33" s="61">
        <v>30</v>
      </c>
      <c r="B33" s="70" t="s">
        <v>102</v>
      </c>
      <c r="C33" s="62">
        <v>7.38</v>
      </c>
      <c r="D33" s="78"/>
      <c r="G33" s="73"/>
    </row>
    <row r="34" spans="1:7" ht="15.75" x14ac:dyDescent="0.25">
      <c r="A34" s="61">
        <v>31</v>
      </c>
      <c r="B34" s="70" t="s">
        <v>103</v>
      </c>
      <c r="C34" s="62">
        <v>6.48</v>
      </c>
      <c r="D34" s="78"/>
      <c r="G34" s="73"/>
    </row>
    <row r="35" spans="1:7" ht="15.75" x14ac:dyDescent="0.25">
      <c r="A35" s="63"/>
      <c r="B35" s="64"/>
      <c r="C35" s="64"/>
      <c r="D35" s="64"/>
      <c r="G35" s="71"/>
    </row>
    <row r="36" spans="1:7" ht="15.75" x14ac:dyDescent="0.25">
      <c r="A36" s="72"/>
      <c r="B36" s="68" t="s">
        <v>75</v>
      </c>
      <c r="C36" s="77">
        <f>SUM(C4:C35)</f>
        <v>139.21</v>
      </c>
      <c r="D36" s="77"/>
      <c r="G36" s="77">
        <f>SUM(G4:G35)</f>
        <v>22.36</v>
      </c>
    </row>
    <row r="37" spans="1:7" ht="30" customHeight="1" x14ac:dyDescent="0.25"/>
    <row r="38" spans="1:7" ht="15.75" x14ac:dyDescent="0.25">
      <c r="A38" s="60" t="s">
        <v>60</v>
      </c>
      <c r="B38" s="60"/>
      <c r="C38" s="60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zoomScale="77" zoomScaleNormal="77" workbookViewId="0">
      <selection activeCell="J31" sqref="J31"/>
    </sheetView>
  </sheetViews>
  <sheetFormatPr baseColWidth="10" defaultRowHeight="15" x14ac:dyDescent="0.25"/>
  <cols>
    <col min="1" max="1" width="7.5703125" customWidth="1"/>
    <col min="2" max="2" width="93" customWidth="1"/>
    <col min="3" max="3" width="8.28515625" bestFit="1" customWidth="1"/>
    <col min="4" max="4" width="13.7109375" style="69" customWidth="1"/>
    <col min="5" max="5" width="7.7109375" style="111" customWidth="1"/>
    <col min="6" max="6" width="37.28515625" customWidth="1"/>
    <col min="8" max="8" width="46.28515625" customWidth="1"/>
    <col min="9" max="9" width="44.140625" bestFit="1" customWidth="1"/>
    <col min="10" max="10" width="19.85546875" customWidth="1"/>
    <col min="11" max="11" width="35.42578125" bestFit="1" customWidth="1"/>
    <col min="12" max="12" width="12.85546875" bestFit="1" customWidth="1"/>
  </cols>
  <sheetData>
    <row r="1" spans="1:12" ht="23.25" x14ac:dyDescent="0.35">
      <c r="A1" s="124" t="s">
        <v>31</v>
      </c>
    </row>
    <row r="3" spans="1:12" ht="18" customHeight="1" x14ac:dyDescent="0.25">
      <c r="A3" s="140" t="s">
        <v>33</v>
      </c>
      <c r="B3" s="140"/>
      <c r="C3" s="140"/>
      <c r="D3" s="140"/>
      <c r="E3" s="140"/>
      <c r="F3" s="140"/>
      <c r="G3" s="140"/>
    </row>
    <row r="4" spans="1:12" ht="31.5" customHeight="1" x14ac:dyDescent="0.3">
      <c r="A4" s="139" t="s">
        <v>34</v>
      </c>
      <c r="B4" s="139"/>
      <c r="C4" s="139"/>
      <c r="D4" s="139"/>
      <c r="E4" s="139"/>
      <c r="F4" s="139"/>
      <c r="G4" s="139"/>
    </row>
    <row r="5" spans="1:12" ht="9" customHeight="1" x14ac:dyDescent="0.25"/>
    <row r="6" spans="1:12" ht="17.25" customHeight="1" x14ac:dyDescent="0.3">
      <c r="A6" s="139" t="s">
        <v>35</v>
      </c>
      <c r="B6" s="139"/>
      <c r="C6" s="139"/>
      <c r="D6" s="139"/>
      <c r="E6" s="139"/>
      <c r="F6" s="139"/>
      <c r="G6" s="139"/>
    </row>
    <row r="7" spans="1:12" ht="17.25" x14ac:dyDescent="0.3">
      <c r="A7" s="144" t="s">
        <v>36</v>
      </c>
      <c r="B7" s="144"/>
      <c r="C7" s="144"/>
      <c r="D7" s="144"/>
      <c r="E7" s="144"/>
      <c r="F7" s="144"/>
      <c r="G7" s="144"/>
    </row>
    <row r="8" spans="1:12" ht="17.25" x14ac:dyDescent="0.3">
      <c r="A8" s="144" t="s">
        <v>118</v>
      </c>
      <c r="B8" s="144"/>
      <c r="C8" s="144"/>
      <c r="D8" s="144"/>
      <c r="E8" s="144"/>
      <c r="F8" s="144"/>
      <c r="G8" s="144"/>
    </row>
    <row r="9" spans="1:12" ht="17.25" x14ac:dyDescent="0.3">
      <c r="A9" s="144" t="s">
        <v>37</v>
      </c>
      <c r="B9" s="144"/>
      <c r="C9" s="144"/>
      <c r="D9" s="144"/>
      <c r="E9" s="144"/>
      <c r="F9" s="144"/>
      <c r="G9" s="144"/>
    </row>
    <row r="10" spans="1:12" ht="17.25" customHeight="1" x14ac:dyDescent="0.3">
      <c r="A10" s="144" t="s">
        <v>38</v>
      </c>
      <c r="B10" s="144"/>
      <c r="C10" s="144"/>
      <c r="D10" s="144"/>
      <c r="E10" s="144"/>
      <c r="F10" s="144"/>
      <c r="G10" s="144"/>
    </row>
    <row r="11" spans="1:12" ht="32.25" customHeight="1" x14ac:dyDescent="0.25">
      <c r="C11" s="24"/>
      <c r="I11" s="87"/>
      <c r="J11" s="87"/>
      <c r="K11" s="87"/>
      <c r="L11" s="87"/>
    </row>
    <row r="12" spans="1:12" ht="32.25" customHeight="1" x14ac:dyDescent="0.25">
      <c r="B12" s="1" t="s">
        <v>59</v>
      </c>
      <c r="C12" s="25" t="s">
        <v>22</v>
      </c>
      <c r="D12" s="105"/>
      <c r="E12" s="113"/>
      <c r="F12" s="26" t="s">
        <v>2</v>
      </c>
      <c r="G12" s="141" t="s">
        <v>3</v>
      </c>
      <c r="H12" s="142"/>
      <c r="I12" s="1" t="s">
        <v>4</v>
      </c>
      <c r="J12" s="2" t="s">
        <v>5</v>
      </c>
      <c r="K12" s="145" t="s">
        <v>6</v>
      </c>
      <c r="L12" s="146"/>
    </row>
    <row r="13" spans="1:12" ht="15.75" x14ac:dyDescent="0.25">
      <c r="B13" s="5"/>
      <c r="F13" s="27" t="s">
        <v>7</v>
      </c>
      <c r="G13" s="3" t="s">
        <v>8</v>
      </c>
      <c r="H13" s="4" t="s">
        <v>9</v>
      </c>
      <c r="I13" s="5"/>
      <c r="J13" s="6"/>
      <c r="K13" s="7" t="s">
        <v>0</v>
      </c>
      <c r="L13" s="125" t="s">
        <v>1</v>
      </c>
    </row>
    <row r="14" spans="1:12" ht="30.75" x14ac:dyDescent="0.3">
      <c r="A14" s="130" t="s">
        <v>159</v>
      </c>
      <c r="B14" s="15"/>
      <c r="C14" s="16"/>
      <c r="D14" s="103" t="s">
        <v>134</v>
      </c>
      <c r="E14" s="114" t="s">
        <v>136</v>
      </c>
      <c r="F14" s="28" t="s">
        <v>123</v>
      </c>
      <c r="G14" s="8" t="s">
        <v>10</v>
      </c>
      <c r="H14" s="9" t="s">
        <v>11</v>
      </c>
      <c r="I14" s="147" t="s">
        <v>12</v>
      </c>
      <c r="J14" s="148"/>
      <c r="K14" s="148"/>
      <c r="L14" s="149"/>
    </row>
    <row r="15" spans="1:12" ht="21" x14ac:dyDescent="0.25">
      <c r="B15" s="29"/>
      <c r="D15" s="106"/>
      <c r="E15" s="115"/>
      <c r="F15" s="14"/>
      <c r="G15" s="14"/>
      <c r="H15" s="14"/>
      <c r="I15" s="90"/>
      <c r="J15" s="14"/>
      <c r="K15" s="30"/>
      <c r="L15" s="31"/>
    </row>
    <row r="16" spans="1:12" ht="21" x14ac:dyDescent="0.25">
      <c r="A16" s="131">
        <v>7</v>
      </c>
      <c r="B16" s="79" t="s">
        <v>135</v>
      </c>
      <c r="D16" s="106"/>
      <c r="E16" s="115"/>
      <c r="F16" s="14"/>
      <c r="G16" s="14"/>
      <c r="H16" s="14"/>
      <c r="I16" s="90"/>
      <c r="J16" s="14"/>
      <c r="K16" s="126"/>
      <c r="L16" s="31"/>
    </row>
    <row r="17" spans="1:12" ht="15.75" x14ac:dyDescent="0.25">
      <c r="B17" s="80" t="str">
        <f>'Einzelne Wegverbindungen  + km'!B26</f>
        <v>Bad Pirawarth - Groß-Schweinbarth</v>
      </c>
      <c r="C17" s="66">
        <f>'Einzelne Wegverbindungen  + km'!C26</f>
        <v>7.89</v>
      </c>
      <c r="D17" s="107">
        <f>A130</f>
        <v>23</v>
      </c>
      <c r="E17" s="85">
        <f>E98</f>
        <v>1</v>
      </c>
      <c r="F17" s="38" t="s">
        <v>79</v>
      </c>
      <c r="G17" s="6" t="str">
        <f>VLOOKUP($F17,'Grobübers. Möglichkeiten je Ort'!$A$7:$G$34,2,FALSE)</f>
        <v>Bus</v>
      </c>
      <c r="H17" s="6" t="str">
        <f>VLOOKUP($F17,'Grobübers. Möglichkeiten je Ort'!$A$7:$G$34,3,FALSE)</f>
        <v>Ja / zB. Kirche, GH, Ortszentrum, Quartier</v>
      </c>
      <c r="I17" s="90" t="str">
        <f>VLOOKUP($F17,'Grobübers. Möglichkeiten je Ort'!$A$7:$G$34,4,FALSE)</f>
        <v>Gasthaus, Cafe</v>
      </c>
      <c r="J17" s="48" t="str">
        <f>VLOOKUP($F17,'Grobübers. Möglichkeiten je Ort'!$A$7:$G$34,5,FALSE)</f>
        <v>ja</v>
      </c>
      <c r="K17" s="90" t="str">
        <f>VLOOKUP($F17,'Grobübers. Möglichkeiten je Ort'!$A$7:$G$34,6,FALSE)</f>
        <v>Gh Novakovic, Kurhotel</v>
      </c>
      <c r="L17" s="48" t="str">
        <f>VLOOKUP($F17,'Grobübers. Möglichkeiten je Ort'!$A$7:$G$34,7,FALSE)</f>
        <v>ja</v>
      </c>
    </row>
    <row r="18" spans="1:12" ht="15.75" x14ac:dyDescent="0.25">
      <c r="B18" s="80" t="str">
        <f>'Einzelne Wegverbindungen  + km'!B34</f>
        <v>Groß-Schweinbarth - Bad Pirawarth</v>
      </c>
      <c r="C18" s="66">
        <f>'Einzelne Wegverbindungen  + km'!C34</f>
        <v>6.48</v>
      </c>
      <c r="D18" s="107">
        <f>A138</f>
        <v>31</v>
      </c>
      <c r="E18" s="85">
        <f>E131</f>
        <v>23</v>
      </c>
      <c r="F18" s="50" t="s">
        <v>131</v>
      </c>
      <c r="G18" s="6" t="str">
        <f>VLOOKUP($F18,'Grobübers. Möglichkeiten je Ort'!$A$7:$G$34,2,FALSE)</f>
        <v>Bus</v>
      </c>
      <c r="H18" s="6" t="str">
        <f>VLOOKUP($F18,'Grobübers. Möglichkeiten je Ort'!$A$7:$G$34,3,FALSE)</f>
        <v>Ja / zB. Kirche, GH, Ortszentrum, Quartier</v>
      </c>
      <c r="I18" s="90" t="str">
        <f>VLOOKUP($F18,'Grobübers. Möglichkeiten je Ort'!$A$7:$G$34,4,FALSE)</f>
        <v>Heuriger</v>
      </c>
      <c r="J18" s="48" t="str">
        <f>VLOOKUP($F18,'Grobübers. Möglichkeiten je Ort'!$A$7:$G$34,5,FALSE)</f>
        <v>ja</v>
      </c>
      <c r="K18" s="90" t="str">
        <f>VLOOKUP($F18,'Grobübers. Möglichkeiten je Ort'!$A$7:$G$34,6,FALSE)</f>
        <v>---</v>
      </c>
      <c r="L18" s="48" t="str">
        <f>VLOOKUP($F18,'Grobübers. Möglichkeiten je Ort'!$A$7:$G$34,7,FALSE)</f>
        <v>ja</v>
      </c>
    </row>
    <row r="19" spans="1:12" ht="21.75" thickBot="1" x14ac:dyDescent="0.3">
      <c r="B19" s="29"/>
      <c r="C19" s="67">
        <f>SUM(C17:C18)</f>
        <v>14.370000000000001</v>
      </c>
      <c r="D19" s="106"/>
      <c r="E19" s="115"/>
      <c r="F19" s="14"/>
      <c r="G19" s="14"/>
      <c r="H19" s="14"/>
      <c r="I19" s="47" t="s">
        <v>43</v>
      </c>
      <c r="J19" s="14"/>
      <c r="K19" s="126"/>
      <c r="L19" s="31"/>
    </row>
    <row r="20" spans="1:12" ht="15" customHeight="1" x14ac:dyDescent="0.25">
      <c r="B20" s="29"/>
      <c r="D20" s="106"/>
      <c r="E20" s="115"/>
      <c r="F20" s="14"/>
      <c r="G20" s="14"/>
      <c r="H20" s="14"/>
      <c r="I20" s="90"/>
      <c r="J20" s="14"/>
      <c r="K20" s="126"/>
      <c r="L20" s="31"/>
    </row>
    <row r="21" spans="1:12" ht="21" x14ac:dyDescent="0.25">
      <c r="A21" s="131">
        <v>6</v>
      </c>
      <c r="B21" s="79" t="s">
        <v>133</v>
      </c>
      <c r="D21" s="106"/>
      <c r="E21" s="115"/>
      <c r="F21" s="14"/>
      <c r="G21" s="14"/>
      <c r="H21" s="14"/>
      <c r="I21" s="90"/>
      <c r="J21" s="14"/>
      <c r="K21" s="126"/>
      <c r="L21" s="31"/>
    </row>
    <row r="22" spans="1:12" ht="15.75" x14ac:dyDescent="0.25">
      <c r="B22" s="80" t="str">
        <f>B116</f>
        <v>Erdpreß - Hohenruppersdorf</v>
      </c>
      <c r="C22" s="66">
        <f>C116</f>
        <v>6.76</v>
      </c>
      <c r="D22" s="69">
        <f>A116</f>
        <v>19</v>
      </c>
      <c r="E22" s="85">
        <f>E116</f>
        <v>19</v>
      </c>
      <c r="F22" s="38" t="s">
        <v>72</v>
      </c>
      <c r="G22" s="6" t="str">
        <f>VLOOKUP($F22,'Grobübers. Möglichkeiten je Ort'!$A$7:$G$34,2,FALSE)</f>
        <v>Bus</v>
      </c>
      <c r="H22" s="6" t="str">
        <f>VLOOKUP($F22,'Grobübers. Möglichkeiten je Ort'!$A$7:$G$34,3,FALSE)</f>
        <v>Ja / zB. nahe Kirche/Ortszentrum</v>
      </c>
      <c r="I22" s="90" t="str">
        <f>VLOOKUP($F22,'Grobübers. Möglichkeiten je Ort'!$A$7:$G$34,4,FALSE)</f>
        <v>---</v>
      </c>
      <c r="J22" s="48" t="str">
        <f>VLOOKUP($F22,'Grobübers. Möglichkeiten je Ort'!$A$7:$G$34,5,FALSE)</f>
        <v>---</v>
      </c>
      <c r="K22" s="90" t="str">
        <f>VLOOKUP($F22,'Grobübers. Möglichkeiten je Ort'!$A$7:$G$34,6,FALSE)</f>
        <v>---</v>
      </c>
      <c r="L22" s="48" t="str">
        <f>VLOOKUP($F22,'Grobübers. Möglichkeiten je Ort'!$A$7:$G$34,7,FALSE)</f>
        <v>---</v>
      </c>
    </row>
    <row r="23" spans="1:12" ht="15.75" x14ac:dyDescent="0.25">
      <c r="B23" s="80" t="s">
        <v>23</v>
      </c>
      <c r="C23" s="11">
        <v>6.1</v>
      </c>
      <c r="D23" s="107" t="s">
        <v>155</v>
      </c>
      <c r="E23" s="85">
        <f>E117</f>
        <v>20</v>
      </c>
      <c r="F23" s="38" t="s">
        <v>73</v>
      </c>
      <c r="G23" s="6" t="str">
        <f>VLOOKUP($F23,'Grobübers. Möglichkeiten je Ort'!$A$7:$G$34,2,FALSE)</f>
        <v>Bus</v>
      </c>
      <c r="H23" s="6" t="str">
        <f>VLOOKUP($F23,'Grobübers. Möglichkeiten je Ort'!$A$7:$G$34,3,FALSE)</f>
        <v>Ja / zB. Kirche, GH, Ortszentrum, Quartier</v>
      </c>
      <c r="I23" s="90" t="str">
        <f>VLOOKUP($F23,'Grobübers. Möglichkeiten je Ort'!$A$7:$G$34,4,FALSE)</f>
        <v>Gemeindegasthaus</v>
      </c>
      <c r="J23" s="48" t="str">
        <f>VLOOKUP($F23,'Grobübers. Möglichkeiten je Ort'!$A$7:$G$34,5,FALSE)</f>
        <v>ja</v>
      </c>
      <c r="K23" s="90" t="str">
        <f>VLOOKUP($F23,'Grobübers. Möglichkeiten je Ort'!$A$7:$G$34,6,FALSE)</f>
        <v>---</v>
      </c>
      <c r="L23" s="48" t="str">
        <f>VLOOKUP($F23,'Grobübers. Möglichkeiten je Ort'!$A$7:$G$34,7,FALSE)</f>
        <v>ja</v>
      </c>
    </row>
    <row r="24" spans="1:12" ht="15.75" x14ac:dyDescent="0.25">
      <c r="B24" s="80" t="str">
        <f>B114</f>
        <v>Sieben Rusten - Spannberg</v>
      </c>
      <c r="C24" s="66">
        <f>C114</f>
        <v>4.18</v>
      </c>
      <c r="D24" s="107">
        <f>A114</f>
        <v>17</v>
      </c>
      <c r="E24" s="85">
        <f>E115</f>
        <v>18</v>
      </c>
      <c r="F24" s="38" t="s">
        <v>17</v>
      </c>
      <c r="G24" s="6" t="str">
        <f>VLOOKUP($F24,'Grobübers. Möglichkeiten je Ort'!$A$7:$G$34,2,FALSE)</f>
        <v>Bus</v>
      </c>
      <c r="H24" s="6" t="str">
        <f>VLOOKUP($F24,'Grobübers. Möglichkeiten je Ort'!$A$7:$G$34,3,FALSE)</f>
        <v>Ja / zB. Kirche, GH, Ortszentrum, Quartier</v>
      </c>
      <c r="I24" s="90" t="str">
        <f>VLOOKUP($F24,'Grobübers. Möglichkeiten je Ort'!$A$7:$G$34,4,FALSE)</f>
        <v>Gemeindegasthaus</v>
      </c>
      <c r="J24" s="48" t="str">
        <f>VLOOKUP($F24,'Grobübers. Möglichkeiten je Ort'!$A$7:$G$34,5,FALSE)</f>
        <v>ja</v>
      </c>
      <c r="K24" s="90" t="str">
        <f>VLOOKUP($F24,'Grobübers. Möglichkeiten je Ort'!$A$7:$G$34,6,FALSE)</f>
        <v>---</v>
      </c>
      <c r="L24" s="48" t="str">
        <f>VLOOKUP($F24,'Grobübers. Möglichkeiten je Ort'!$A$7:$G$34,7,FALSE)</f>
        <v>ja</v>
      </c>
    </row>
    <row r="25" spans="1:12" x14ac:dyDescent="0.25">
      <c r="B25" s="80" t="str">
        <f>B115</f>
        <v>Spannberg - Erdpreß</v>
      </c>
      <c r="C25" s="66">
        <f>C115</f>
        <v>3.46</v>
      </c>
      <c r="D25" s="107">
        <f>A115</f>
        <v>18</v>
      </c>
      <c r="E25" s="85" t="str">
        <f>E114</f>
        <v>--</v>
      </c>
      <c r="F25" s="33" t="s">
        <v>56</v>
      </c>
      <c r="G25" s="35" t="s">
        <v>13</v>
      </c>
      <c r="H25" s="34" t="s">
        <v>41</v>
      </c>
      <c r="I25" s="97" t="s">
        <v>13</v>
      </c>
      <c r="J25" s="36" t="s">
        <v>13</v>
      </c>
      <c r="K25" s="97" t="s">
        <v>13</v>
      </c>
      <c r="L25" s="39" t="s">
        <v>13</v>
      </c>
    </row>
    <row r="26" spans="1:12" ht="16.5" thickBot="1" x14ac:dyDescent="0.3">
      <c r="B26" s="13"/>
      <c r="C26" s="67">
        <f>SUM(C22:C25)</f>
        <v>20.5</v>
      </c>
      <c r="D26" s="107"/>
      <c r="E26" s="116"/>
      <c r="F26" s="41"/>
      <c r="G26" s="14"/>
      <c r="H26" s="14"/>
      <c r="I26" s="90"/>
      <c r="J26" s="14"/>
      <c r="K26" s="127"/>
      <c r="L26" s="6"/>
    </row>
    <row r="27" spans="1:12" ht="15.75" x14ac:dyDescent="0.25">
      <c r="B27" s="13"/>
      <c r="C27" s="42" t="s">
        <v>42</v>
      </c>
      <c r="D27" s="107"/>
      <c r="E27" s="117"/>
      <c r="F27" s="41"/>
      <c r="G27" s="14"/>
      <c r="H27" s="14"/>
      <c r="I27" s="90"/>
      <c r="J27" s="14"/>
      <c r="K27" s="127"/>
      <c r="L27" s="6"/>
    </row>
    <row r="28" spans="1:12" ht="17.25" thickBot="1" x14ac:dyDescent="0.3">
      <c r="B28" s="13"/>
      <c r="C28" s="104">
        <f>C26-4</f>
        <v>16.5</v>
      </c>
      <c r="D28" s="108"/>
      <c r="E28" s="116"/>
      <c r="F28" s="43" t="s">
        <v>147</v>
      </c>
      <c r="G28" s="44"/>
      <c r="H28" s="14"/>
      <c r="I28" s="47" t="s">
        <v>43</v>
      </c>
      <c r="J28" s="14"/>
      <c r="K28" s="127"/>
      <c r="L28" s="6"/>
    </row>
    <row r="29" spans="1:12" ht="15" customHeight="1" x14ac:dyDescent="0.25">
      <c r="B29" s="5"/>
      <c r="D29" s="109"/>
      <c r="E29" s="85"/>
      <c r="F29" s="41"/>
      <c r="G29" s="14"/>
      <c r="H29" s="14"/>
      <c r="I29" s="90"/>
      <c r="J29" s="14"/>
      <c r="K29" s="127"/>
      <c r="L29" s="6"/>
    </row>
    <row r="30" spans="1:12" ht="21" x14ac:dyDescent="0.25">
      <c r="A30" s="131">
        <v>8</v>
      </c>
      <c r="B30" s="79" t="s">
        <v>158</v>
      </c>
      <c r="D30" s="109"/>
      <c r="E30" s="85"/>
      <c r="F30" s="41"/>
      <c r="G30" s="14"/>
      <c r="H30" s="14"/>
      <c r="I30" s="90"/>
      <c r="J30" s="14"/>
      <c r="K30" s="127"/>
      <c r="L30" s="6"/>
    </row>
    <row r="31" spans="1:12" ht="15.75" x14ac:dyDescent="0.25">
      <c r="B31" s="80" t="str">
        <f>B137</f>
        <v>Auersthal - Groß-Schweinbarth</v>
      </c>
      <c r="C31" s="66">
        <f>C137</f>
        <v>7.38</v>
      </c>
      <c r="D31" s="107">
        <f>A137</f>
        <v>30</v>
      </c>
      <c r="E31" s="119">
        <f>E136</f>
        <v>28</v>
      </c>
      <c r="F31" s="38" t="s">
        <v>77</v>
      </c>
      <c r="G31" s="6" t="str">
        <f>VLOOKUP($F31,'Grobübers. Möglichkeiten je Ort'!$A$7:$G$34,2,FALSE)</f>
        <v>Bus</v>
      </c>
      <c r="H31" s="6" t="str">
        <f>VLOOKUP($F31,'Grobübers. Möglichkeiten je Ort'!$A$7:$G$34,3,FALSE)</f>
        <v>Ja / zB. Kirche, GH, Ortszentrum, Quartier</v>
      </c>
      <c r="I31" s="90" t="str">
        <f>VLOOKUP($F31,'Grobübers. Möglichkeiten je Ort'!$A$7:$G$34,4,FALSE)</f>
        <v>Gasthaus, Cafe</v>
      </c>
      <c r="J31" s="48" t="s">
        <v>166</v>
      </c>
      <c r="K31" s="90" t="str">
        <f>VLOOKUP($F31,'Grobübers. Möglichkeiten je Ort'!$A$7:$G$34,6,FALSE)</f>
        <v>Hotel-Gh Sommer</v>
      </c>
      <c r="L31" s="48" t="str">
        <f>VLOOKUP($F31,'Grobübers. Möglichkeiten je Ort'!$A$7:$G$34,7,FALSE)</f>
        <v>ja</v>
      </c>
    </row>
    <row r="32" spans="1:12" ht="15.75" x14ac:dyDescent="0.25">
      <c r="B32" s="80" t="str">
        <f>B131</f>
        <v>Groß-Schweinbarth - Raggendorf</v>
      </c>
      <c r="C32" s="66">
        <f>C131</f>
        <v>3.79</v>
      </c>
      <c r="D32" s="107">
        <f>A131</f>
        <v>24</v>
      </c>
      <c r="E32" s="119">
        <f>E131</f>
        <v>23</v>
      </c>
      <c r="F32" s="50" t="s">
        <v>131</v>
      </c>
      <c r="G32" s="6" t="str">
        <f>VLOOKUP($F32,'Grobübers. Möglichkeiten je Ort'!$A$7:$G$34,2,FALSE)</f>
        <v>Bus</v>
      </c>
      <c r="H32" s="6" t="str">
        <f>VLOOKUP($F32,'Grobübers. Möglichkeiten je Ort'!$A$7:$G$34,3,FALSE)</f>
        <v>Ja / zB. Kirche, GH, Ortszentrum, Quartier</v>
      </c>
      <c r="I32" s="90" t="str">
        <f>VLOOKUP($F32,'Grobübers. Möglichkeiten je Ort'!$A$7:$G$34,4,FALSE)</f>
        <v>Heuriger</v>
      </c>
      <c r="J32" s="48" t="str">
        <f>VLOOKUP($F32,'Grobübers. Möglichkeiten je Ort'!$A$7:$G$34,5,FALSE)</f>
        <v>ja</v>
      </c>
      <c r="K32" s="90" t="str">
        <f>VLOOKUP($F32,'Grobübers. Möglichkeiten je Ort'!$A$7:$G$34,6,FALSE)</f>
        <v>---</v>
      </c>
      <c r="L32" s="48" t="str">
        <f>VLOOKUP($F32,'Grobübers. Möglichkeiten je Ort'!$A$7:$G$34,7,FALSE)</f>
        <v>ja</v>
      </c>
    </row>
    <row r="33" spans="1:12" ht="15.75" x14ac:dyDescent="0.25">
      <c r="B33" s="80" t="s">
        <v>149</v>
      </c>
      <c r="C33" s="66">
        <f>C141+1</f>
        <v>3.88</v>
      </c>
      <c r="D33" s="107" t="s">
        <v>150</v>
      </c>
      <c r="E33" s="119">
        <f>E132</f>
        <v>24</v>
      </c>
      <c r="F33" s="38" t="s">
        <v>119</v>
      </c>
      <c r="G33" s="6" t="str">
        <f>VLOOKUP($F33,'Grobübers. Möglichkeiten je Ort'!$A$7:$G$34,2,FALSE)</f>
        <v>Bus</v>
      </c>
      <c r="H33" s="6" t="str">
        <f>VLOOKUP($F33,'Grobübers. Möglichkeiten je Ort'!$A$7:$G$34,3,FALSE)</f>
        <v>Ja / zB. Kirche, Ortszentrum</v>
      </c>
      <c r="I33" s="90" t="str">
        <f>VLOOKUP($F33,'Grobübers. Möglichkeiten je Ort'!$A$7:$G$34,4,FALSE)</f>
        <v>Gasthaus</v>
      </c>
      <c r="J33" s="48" t="str">
        <f>VLOOKUP($F33,'Grobübers. Möglichkeiten je Ort'!$A$7:$G$34,5,FALSE)</f>
        <v>---</v>
      </c>
      <c r="K33" s="90" t="str">
        <f>VLOOKUP($F33,'Grobübers. Möglichkeiten je Ort'!$A$7:$G$34,6,FALSE)</f>
        <v>Gh Polansky</v>
      </c>
      <c r="L33" s="48" t="str">
        <f>VLOOKUP($F33,'Grobübers. Möglichkeiten je Ort'!$A$7:$G$34,7,FALSE)</f>
        <v>---</v>
      </c>
    </row>
    <row r="34" spans="1:12" ht="15.75" x14ac:dyDescent="0.25">
      <c r="B34" s="80" t="str">
        <f>B136</f>
        <v>Reyersdorf - Auersthal</v>
      </c>
      <c r="C34" s="66">
        <f>C136</f>
        <v>4.1399999999999997</v>
      </c>
      <c r="D34" s="107">
        <f>A136</f>
        <v>29</v>
      </c>
      <c r="E34" s="119">
        <f>E135</f>
        <v>27</v>
      </c>
      <c r="F34" s="38" t="s">
        <v>146</v>
      </c>
      <c r="G34" s="6" t="str">
        <f>VLOOKUP($F34,'Grobübers. Möglichkeiten je Ort'!$A$7:$G$34,2,FALSE)</f>
        <v>Bus</v>
      </c>
      <c r="H34" s="6" t="str">
        <f>VLOOKUP($F34,'Grobübers. Möglichkeiten je Ort'!$A$7:$G$34,3,FALSE)</f>
        <v>Ja / zB. Kirche, GH, Konditorei</v>
      </c>
      <c r="I34" s="90" t="str">
        <f>VLOOKUP($F34,'Grobübers. Möglichkeiten je Ort'!$A$7:$G$34,4,FALSE)</f>
        <v>Gasthaus, Konditorei</v>
      </c>
      <c r="J34" s="48" t="str">
        <f>VLOOKUP($F34,'Grobübers. Möglichkeiten je Ort'!$A$7:$G$34,5,FALSE)</f>
        <v>ja</v>
      </c>
      <c r="K34" s="90" t="str">
        <f>VLOOKUP($F34,'Grobübers. Möglichkeiten je Ort'!$A$7:$G$34,6,FALSE)</f>
        <v>---</v>
      </c>
      <c r="L34" s="48" t="str">
        <f>VLOOKUP($F34,'Grobübers. Möglichkeiten je Ort'!$A$7:$G$34,7,FALSE)</f>
        <v>ja</v>
      </c>
    </row>
    <row r="35" spans="1:12" ht="16.5" thickBot="1" x14ac:dyDescent="0.3">
      <c r="B35" s="13"/>
      <c r="C35" s="67">
        <f>SUM(C31:C34)</f>
        <v>19.190000000000001</v>
      </c>
      <c r="D35" s="107"/>
      <c r="E35" s="85">
        <f>E131</f>
        <v>23</v>
      </c>
      <c r="F35" s="83" t="s">
        <v>78</v>
      </c>
      <c r="G35" s="14"/>
      <c r="H35" s="14"/>
      <c r="I35" s="90"/>
      <c r="J35" s="14"/>
      <c r="K35" s="127"/>
      <c r="L35" s="6"/>
    </row>
    <row r="36" spans="1:12" ht="15.75" x14ac:dyDescent="0.25">
      <c r="B36" s="13"/>
      <c r="C36" s="42" t="s">
        <v>42</v>
      </c>
      <c r="D36" s="107"/>
      <c r="E36" s="85"/>
      <c r="F36" s="41"/>
      <c r="G36" s="14"/>
      <c r="H36" s="14"/>
      <c r="I36" s="90"/>
      <c r="J36" s="14"/>
      <c r="K36" s="127"/>
      <c r="L36" s="6"/>
    </row>
    <row r="37" spans="1:12" ht="17.25" thickBot="1" x14ac:dyDescent="0.3">
      <c r="B37" s="13"/>
      <c r="C37" s="122">
        <f>C35-2</f>
        <v>17.190000000000001</v>
      </c>
      <c r="D37" s="107"/>
      <c r="E37" s="85"/>
      <c r="F37" s="43" t="s">
        <v>148</v>
      </c>
      <c r="G37" s="14"/>
      <c r="H37" s="14"/>
      <c r="I37" s="47" t="s">
        <v>43</v>
      </c>
      <c r="J37" s="14"/>
      <c r="K37" s="127"/>
      <c r="L37" s="6"/>
    </row>
    <row r="38" spans="1:12" x14ac:dyDescent="0.25">
      <c r="B38" s="13"/>
      <c r="G38" s="14"/>
      <c r="H38" s="14"/>
      <c r="I38" s="90"/>
      <c r="J38" s="14"/>
      <c r="K38" s="127"/>
      <c r="L38" s="6"/>
    </row>
    <row r="39" spans="1:12" ht="21" x14ac:dyDescent="0.25">
      <c r="A39" s="131">
        <v>2</v>
      </c>
      <c r="B39" s="79" t="s">
        <v>140</v>
      </c>
      <c r="G39" s="14"/>
      <c r="H39" s="14"/>
      <c r="I39" s="90"/>
      <c r="J39" s="14"/>
      <c r="K39" s="127"/>
      <c r="L39" s="6"/>
    </row>
    <row r="40" spans="1:12" ht="15.75" x14ac:dyDescent="0.25">
      <c r="B40" s="80" t="str">
        <f>B116</f>
        <v>Erdpreß - Hohenruppersdorf</v>
      </c>
      <c r="C40" s="66">
        <f>C116</f>
        <v>6.76</v>
      </c>
      <c r="D40" s="107">
        <f>A116</f>
        <v>19</v>
      </c>
      <c r="E40" s="85">
        <f>E116</f>
        <v>19</v>
      </c>
      <c r="F40" s="38" t="s">
        <v>72</v>
      </c>
      <c r="G40" s="6" t="str">
        <f>VLOOKUP($F40,'Grobübers. Möglichkeiten je Ort'!$A$7:$G$34,2,FALSE)</f>
        <v>Bus</v>
      </c>
      <c r="H40" s="6" t="str">
        <f>VLOOKUP($F40,'Grobübers. Möglichkeiten je Ort'!$A$7:$G$34,3,FALSE)</f>
        <v>Ja / zB. nahe Kirche/Ortszentrum</v>
      </c>
      <c r="I40" s="90" t="str">
        <f>VLOOKUP($F40,'Grobübers. Möglichkeiten je Ort'!$A$7:$G$34,4,FALSE)</f>
        <v>---</v>
      </c>
      <c r="J40" s="48" t="str">
        <f>VLOOKUP($F40,'Grobübers. Möglichkeiten je Ort'!$A$7:$G$34,5,FALSE)</f>
        <v>---</v>
      </c>
      <c r="K40" s="90" t="str">
        <f>VLOOKUP($F40,'Grobübers. Möglichkeiten je Ort'!$A$7:$G$34,6,FALSE)</f>
        <v>---</v>
      </c>
      <c r="L40" s="48" t="str">
        <f>VLOOKUP($F40,'Grobübers. Möglichkeiten je Ort'!$A$7:$G$34,7,FALSE)</f>
        <v>---</v>
      </c>
    </row>
    <row r="41" spans="1:12" ht="15.75" x14ac:dyDescent="0.25">
      <c r="B41" s="80" t="s">
        <v>29</v>
      </c>
      <c r="C41" s="66">
        <f>C122</f>
        <v>4.09</v>
      </c>
      <c r="D41" s="107" t="str">
        <f>A122</f>
        <v>7 b</v>
      </c>
      <c r="E41" s="85">
        <f>E117</f>
        <v>20</v>
      </c>
      <c r="F41" s="38" t="s">
        <v>73</v>
      </c>
      <c r="G41" s="6" t="str">
        <f>VLOOKUP($F41,'Grobübers. Möglichkeiten je Ort'!$A$7:$G$34,2,FALSE)</f>
        <v>Bus</v>
      </c>
      <c r="H41" s="6" t="str">
        <f>VLOOKUP($F41,'Grobübers. Möglichkeiten je Ort'!$A$7:$G$34,3,FALSE)</f>
        <v>Ja / zB. Kirche, GH, Ortszentrum, Quartier</v>
      </c>
      <c r="I41" s="90" t="str">
        <f>VLOOKUP($F41,'Grobübers. Möglichkeiten je Ort'!$A$7:$G$34,4,FALSE)</f>
        <v>Gemeindegasthaus</v>
      </c>
      <c r="J41" s="48" t="str">
        <f>VLOOKUP($F41,'Grobübers. Möglichkeiten je Ort'!$A$7:$G$34,5,FALSE)</f>
        <v>ja</v>
      </c>
      <c r="K41" s="90" t="str">
        <f>VLOOKUP($F41,'Grobübers. Möglichkeiten je Ort'!$A$7:$G$34,6,FALSE)</f>
        <v>---</v>
      </c>
      <c r="L41" s="48" t="str">
        <f>VLOOKUP($F41,'Grobübers. Möglichkeiten je Ort'!$A$7:$G$34,7,FALSE)</f>
        <v>ja</v>
      </c>
    </row>
    <row r="42" spans="1:12" ht="15.75" x14ac:dyDescent="0.25">
      <c r="B42" s="80" t="str">
        <f>B104</f>
        <v>Nexing - Niedersulz</v>
      </c>
      <c r="C42" s="66">
        <f>C104</f>
        <v>3.02</v>
      </c>
      <c r="D42" s="107">
        <f>A104</f>
        <v>7</v>
      </c>
      <c r="E42" s="85">
        <f>E104</f>
        <v>7</v>
      </c>
      <c r="F42" s="38" t="s">
        <v>124</v>
      </c>
      <c r="G42" s="6" t="str">
        <f>VLOOKUP($F42,'Grobübers. Möglichkeiten je Ort'!$A$7:$G$34,2,FALSE)</f>
        <v>---</v>
      </c>
      <c r="H42" s="6" t="str">
        <f>VLOOKUP($F42,'Grobübers. Möglichkeiten je Ort'!$A$7:$G$34,3,FALSE)</f>
        <v>beim Gasthaus</v>
      </c>
      <c r="I42" s="90" t="str">
        <f>VLOOKUP($F42,'Grobübers. Möglichkeiten je Ort'!$A$7:$G$34,4,FALSE)</f>
        <v>Gasthaus (Teich-Saison)</v>
      </c>
      <c r="J42" s="48" t="str">
        <f>VLOOKUP($F42,'Grobübers. Möglichkeiten je Ort'!$A$7:$G$34,5,FALSE)</f>
        <v>---</v>
      </c>
      <c r="K42" s="90" t="str">
        <f>VLOOKUP($F42,'Grobübers. Möglichkeiten je Ort'!$A$7:$G$34,6,FALSE)</f>
        <v>---</v>
      </c>
      <c r="L42" s="48" t="str">
        <f>VLOOKUP($F42,'Grobübers. Möglichkeiten je Ort'!$A$7:$G$34,7,FALSE)</f>
        <v>ja</v>
      </c>
    </row>
    <row r="43" spans="1:12" ht="15.75" x14ac:dyDescent="0.25">
      <c r="B43" s="80" t="s">
        <v>47</v>
      </c>
      <c r="C43" s="66">
        <f>C126</f>
        <v>3.1</v>
      </c>
      <c r="D43" s="107" t="str">
        <f>A126</f>
        <v>18 b</v>
      </c>
      <c r="E43" s="85">
        <f>E105</f>
        <v>8</v>
      </c>
      <c r="F43" s="38" t="s">
        <v>14</v>
      </c>
      <c r="G43" s="6" t="str">
        <f>VLOOKUP($F43,'Grobübers. Möglichkeiten je Ort'!$A$7:$G$34,2,FALSE)</f>
        <v>Bus</v>
      </c>
      <c r="H43" s="6" t="str">
        <f>VLOOKUP($F43,'Grobübers. Möglichkeiten je Ort'!$A$7:$G$34,3,FALSE)</f>
        <v>Ja / zB. Kirche, GH</v>
      </c>
      <c r="I43" s="90" t="str">
        <f>VLOOKUP($F43,'Grobübers. Möglichkeiten je Ort'!$A$7:$G$34,4,FALSE)</f>
        <v>Gasthaus (im Museum), Cafe</v>
      </c>
      <c r="J43" s="48" t="str">
        <f>VLOOKUP($F43,'Grobübers. Möglichkeiten je Ort'!$A$7:$G$34,5,FALSE)</f>
        <v>ja</v>
      </c>
      <c r="K43" s="90" t="str">
        <f>VLOOKUP($F43,'Grobübers. Möglichkeiten je Ort'!$A$7:$G$34,6,FALSE)</f>
        <v>---</v>
      </c>
      <c r="L43" s="48" t="str">
        <f>VLOOKUP($F43,'Grobübers. Möglichkeiten je Ort'!$A$7:$G$34,7,FALSE)</f>
        <v>---</v>
      </c>
    </row>
    <row r="44" spans="1:12" ht="16.5" thickBot="1" x14ac:dyDescent="0.3">
      <c r="B44" s="13"/>
      <c r="C44" s="67">
        <f>SUM(C40:C43)</f>
        <v>16.97</v>
      </c>
      <c r="D44" s="108"/>
      <c r="E44" s="116"/>
      <c r="F44" s="41"/>
      <c r="G44" s="14"/>
      <c r="H44" s="14"/>
      <c r="I44" s="47" t="s">
        <v>43</v>
      </c>
      <c r="J44" s="14"/>
      <c r="K44" s="127"/>
      <c r="L44" s="6"/>
    </row>
    <row r="45" spans="1:12" x14ac:dyDescent="0.25">
      <c r="B45" s="32"/>
      <c r="C45" s="11"/>
      <c r="D45" s="107"/>
      <c r="E45" s="85"/>
      <c r="F45" s="37"/>
      <c r="G45" s="14"/>
      <c r="H45" s="14"/>
      <c r="I45" s="90"/>
      <c r="J45" s="14"/>
      <c r="K45" s="127"/>
      <c r="L45" s="6"/>
    </row>
    <row r="46" spans="1:12" ht="21" x14ac:dyDescent="0.25">
      <c r="A46" s="131">
        <v>4</v>
      </c>
      <c r="B46" s="79" t="s">
        <v>141</v>
      </c>
      <c r="F46" s="37"/>
      <c r="G46" s="14"/>
      <c r="H46" s="14"/>
      <c r="I46" s="90"/>
      <c r="J46" s="14"/>
      <c r="K46" s="127"/>
      <c r="L46" s="6"/>
    </row>
    <row r="47" spans="1:12" ht="15.75" x14ac:dyDescent="0.25">
      <c r="B47" s="80" t="s">
        <v>26</v>
      </c>
      <c r="C47" s="66">
        <f>C123</f>
        <v>4.13</v>
      </c>
      <c r="D47" s="107" t="str">
        <f>A123</f>
        <v>14 b</v>
      </c>
      <c r="E47" s="85">
        <f>E116</f>
        <v>19</v>
      </c>
      <c r="F47" s="38" t="s">
        <v>72</v>
      </c>
      <c r="G47" s="6" t="str">
        <f>VLOOKUP($F47,'Grobübers. Möglichkeiten je Ort'!$A$7:$G$34,2,FALSE)</f>
        <v>Bus</v>
      </c>
      <c r="H47" s="6" t="str">
        <f>VLOOKUP($F47,'Grobübers. Möglichkeiten je Ort'!$A$7:$G$34,3,FALSE)</f>
        <v>Ja / zB. nahe Kirche/Ortszentrum</v>
      </c>
      <c r="I47" s="90" t="str">
        <f>VLOOKUP($F47,'Grobübers. Möglichkeiten je Ort'!$A$7:$G$34,4,FALSE)</f>
        <v>---</v>
      </c>
      <c r="J47" s="48" t="str">
        <f>VLOOKUP($F47,'Grobübers. Möglichkeiten je Ort'!$A$7:$G$34,5,FALSE)</f>
        <v>---</v>
      </c>
      <c r="K47" s="90" t="str">
        <f>VLOOKUP($F47,'Grobübers. Möglichkeiten je Ort'!$A$7:$G$34,6,FALSE)</f>
        <v>---</v>
      </c>
      <c r="L47" s="48" t="str">
        <f>VLOOKUP($F47,'Grobübers. Möglichkeiten je Ort'!$A$7:$G$34,7,FALSE)</f>
        <v>---</v>
      </c>
    </row>
    <row r="48" spans="1:12" ht="15.75" x14ac:dyDescent="0.25">
      <c r="B48" s="80" t="str">
        <f>B111</f>
        <v>Loidesthal - Velm-Götzendorf</v>
      </c>
      <c r="C48" s="66">
        <f>C111</f>
        <v>5.4</v>
      </c>
      <c r="D48" s="107">
        <f>A111</f>
        <v>14</v>
      </c>
      <c r="E48" s="85">
        <f>E111</f>
        <v>15</v>
      </c>
      <c r="F48" s="88" t="s">
        <v>125</v>
      </c>
      <c r="G48" s="6" t="str">
        <f>VLOOKUP($F48,'Grobübers. Möglichkeiten je Ort'!$A$7:$G$34,2,FALSE)</f>
        <v>Bus</v>
      </c>
      <c r="H48" s="6" t="str">
        <f>VLOOKUP($F48,'Grobübers. Möglichkeiten je Ort'!$A$7:$G$34,3,FALSE)</f>
        <v>Ja / zB. Kirche, GH, Ortszentrum, Quartier</v>
      </c>
      <c r="I48" s="90" t="str">
        <f>VLOOKUP($F48,'Grobübers. Möglichkeiten je Ort'!$A$7:$G$34,4,FALSE)</f>
        <v>---</v>
      </c>
      <c r="J48" s="48" t="str">
        <f>VLOOKUP($F48,'Grobübers. Möglichkeiten je Ort'!$A$7:$G$34,5,FALSE)</f>
        <v>---</v>
      </c>
      <c r="K48" s="90" t="str">
        <f>VLOOKUP($F48,'Grobübers. Möglichkeiten je Ort'!$A$7:$G$34,6,FALSE)</f>
        <v>---</v>
      </c>
      <c r="L48" s="48" t="str">
        <f>VLOOKUP($F48,'Grobübers. Möglichkeiten je Ort'!$A$7:$G$34,7,FALSE)</f>
        <v>---</v>
      </c>
    </row>
    <row r="49" spans="1:12" ht="15.75" x14ac:dyDescent="0.25">
      <c r="B49" s="80" t="s">
        <v>24</v>
      </c>
      <c r="C49" s="66">
        <f>C124</f>
        <v>4.16</v>
      </c>
      <c r="D49" s="107" t="str">
        <f>A124</f>
        <v>15 b</v>
      </c>
      <c r="E49" s="85">
        <f>E115</f>
        <v>18</v>
      </c>
      <c r="F49" s="38" t="s">
        <v>126</v>
      </c>
      <c r="G49" s="6" t="str">
        <f>VLOOKUP($F49,'Grobübers. Möglichkeiten je Ort'!$A$7:$G$34,2,FALSE)</f>
        <v>Bus</v>
      </c>
      <c r="H49" s="6" t="str">
        <f>VLOOKUP($F49,'Grobübers. Möglichkeiten je Ort'!$A$7:$G$34,3,FALSE)</f>
        <v>Ja / zB. Kirche, GH, Ortszentrum, Quartier</v>
      </c>
      <c r="I49" s="90" t="str">
        <f>VLOOKUP($F49,'Grobübers. Möglichkeiten je Ort'!$A$7:$G$34,4,FALSE)</f>
        <v>Gemeindegasthaus</v>
      </c>
      <c r="J49" s="48" t="str">
        <f>VLOOKUP($F49,'Grobübers. Möglichkeiten je Ort'!$A$7:$G$34,5,FALSE)</f>
        <v>ja</v>
      </c>
      <c r="K49" s="90" t="str">
        <f>VLOOKUP($F49,'Grobübers. Möglichkeiten je Ort'!$A$7:$G$34,6,FALSE)</f>
        <v>---</v>
      </c>
      <c r="L49" s="48" t="str">
        <f>VLOOKUP($F49,'Grobübers. Möglichkeiten je Ort'!$A$7:$G$34,7,FALSE)</f>
        <v>ja</v>
      </c>
    </row>
    <row r="50" spans="1:12" ht="15.75" x14ac:dyDescent="0.25">
      <c r="B50" s="80" t="str">
        <f>B115</f>
        <v>Spannberg - Erdpreß</v>
      </c>
      <c r="C50" s="66">
        <f>C115</f>
        <v>3.46</v>
      </c>
      <c r="D50" s="107">
        <f>A115</f>
        <v>18</v>
      </c>
      <c r="E50" s="85">
        <f>E112</f>
        <v>16</v>
      </c>
      <c r="F50" s="38" t="s">
        <v>18</v>
      </c>
      <c r="G50" s="6" t="str">
        <f>VLOOKUP($F50,'Grobübers. Möglichkeiten je Ort'!$A$7:$G$34,2,FALSE)</f>
        <v>Bus</v>
      </c>
      <c r="H50" s="6" t="str">
        <f>VLOOKUP($F50,'Grobübers. Möglichkeiten je Ort'!$A$7:$G$34,3,FALSE)</f>
        <v>Ja / zB. Kirche, GH, Ortszentrum</v>
      </c>
      <c r="I50" s="90" t="str">
        <f>VLOOKUP($F50,'Grobübers. Möglichkeiten je Ort'!$A$7:$G$34,4,FALSE)</f>
        <v>Gasthaus</v>
      </c>
      <c r="J50" s="48" t="str">
        <f>VLOOKUP($F50,'Grobübers. Möglichkeiten je Ort'!$A$7:$G$34,5,FALSE)</f>
        <v>ja</v>
      </c>
      <c r="K50" s="90" t="str">
        <f>VLOOKUP($F50,'Grobübers. Möglichkeiten je Ort'!$A$7:$G$34,6,FALSE)</f>
        <v>---</v>
      </c>
      <c r="L50" s="48" t="str">
        <f>VLOOKUP($F50,'Grobübers. Möglichkeiten je Ort'!$A$7:$G$34,7,FALSE)</f>
        <v>---</v>
      </c>
    </row>
    <row r="51" spans="1:12" ht="16.5" thickBot="1" x14ac:dyDescent="0.3">
      <c r="B51" s="32"/>
      <c r="C51" s="67">
        <f>SUM(C47:C50)</f>
        <v>17.150000000000002</v>
      </c>
      <c r="E51" s="116"/>
      <c r="F51" s="41"/>
      <c r="G51" s="14"/>
      <c r="H51" s="14"/>
      <c r="I51" s="47" t="s">
        <v>43</v>
      </c>
      <c r="J51" s="14"/>
      <c r="K51" s="127"/>
      <c r="L51" s="6"/>
    </row>
    <row r="52" spans="1:12" ht="15" customHeight="1" x14ac:dyDescent="0.25">
      <c r="B52" s="32"/>
      <c r="D52" s="108"/>
      <c r="I52" s="90"/>
      <c r="J52" s="14"/>
      <c r="K52" s="127"/>
      <c r="L52" s="6"/>
    </row>
    <row r="53" spans="1:12" ht="21" x14ac:dyDescent="0.25">
      <c r="A53" s="131">
        <v>5</v>
      </c>
      <c r="B53" s="79" t="s">
        <v>142</v>
      </c>
      <c r="F53" s="37"/>
      <c r="G53" s="14"/>
      <c r="H53" s="14"/>
      <c r="I53" s="90"/>
      <c r="J53" s="14"/>
      <c r="K53" s="127"/>
      <c r="L53" s="6"/>
    </row>
    <row r="54" spans="1:12" ht="15.75" x14ac:dyDescent="0.25">
      <c r="B54" s="80" t="str">
        <f>B113</f>
        <v>Ebenthal - Sieben Rusten</v>
      </c>
      <c r="C54" s="66">
        <f>C113</f>
        <v>6.58</v>
      </c>
      <c r="D54" s="107">
        <f>A113</f>
        <v>16</v>
      </c>
      <c r="E54" s="85">
        <f>E113</f>
        <v>17</v>
      </c>
      <c r="F54" s="38" t="s">
        <v>71</v>
      </c>
      <c r="G54" s="6" t="str">
        <f>VLOOKUP($F54,'Grobübers. Möglichkeiten je Ort'!$A$7:$G$34,2,FALSE)</f>
        <v>Bus</v>
      </c>
      <c r="H54" s="6" t="str">
        <f>VLOOKUP($F54,'Grobübers. Möglichkeiten je Ort'!$A$7:$G$34,3,FALSE)</f>
        <v>Ja / zB. Kirche, GH, Ortszentrum</v>
      </c>
      <c r="I54" s="90" t="str">
        <f>VLOOKUP($F54,'Grobübers. Möglichkeiten je Ort'!$A$7:$G$34,4,FALSE)</f>
        <v>Gasthaus, Cafe</v>
      </c>
      <c r="J54" s="48" t="str">
        <f>VLOOKUP($F54,'Grobübers. Möglichkeiten je Ort'!$A$7:$G$34,5,FALSE)</f>
        <v>ja</v>
      </c>
      <c r="K54" s="90" t="str">
        <f>VLOOKUP($F54,'Grobübers. Möglichkeiten je Ort'!$A$7:$G$34,6,FALSE)</f>
        <v>---</v>
      </c>
      <c r="L54" s="48" t="str">
        <f>VLOOKUP($F54,'Grobübers. Möglichkeiten je Ort'!$A$7:$G$34,7,FALSE)</f>
        <v>ja</v>
      </c>
    </row>
    <row r="55" spans="1:12" ht="15.75" x14ac:dyDescent="0.25">
      <c r="B55" s="80" t="str">
        <f>B114</f>
        <v>Sieben Rusten - Spannberg</v>
      </c>
      <c r="C55" s="66">
        <f>C114</f>
        <v>4.18</v>
      </c>
      <c r="D55" s="107">
        <f>A114</f>
        <v>17</v>
      </c>
      <c r="E55" s="85">
        <f>E115</f>
        <v>18</v>
      </c>
      <c r="F55" s="38" t="s">
        <v>126</v>
      </c>
      <c r="G55" s="6" t="str">
        <f>VLOOKUP($F55,'Grobübers. Möglichkeiten je Ort'!$A$7:$G$34,2,FALSE)</f>
        <v>Bus</v>
      </c>
      <c r="H55" s="6" t="str">
        <f>VLOOKUP($F55,'Grobübers. Möglichkeiten je Ort'!$A$7:$G$34,3,FALSE)</f>
        <v>Ja / zB. Kirche, GH, Ortszentrum, Quartier</v>
      </c>
      <c r="I55" s="90" t="str">
        <f>VLOOKUP($F55,'Grobübers. Möglichkeiten je Ort'!$A$7:$G$34,4,FALSE)</f>
        <v>Gemeindegasthaus</v>
      </c>
      <c r="J55" s="48" t="str">
        <f>VLOOKUP($F55,'Grobübers. Möglichkeiten je Ort'!$A$7:$G$34,5,FALSE)</f>
        <v>ja</v>
      </c>
      <c r="K55" s="90" t="str">
        <f>VLOOKUP($F55,'Grobübers. Möglichkeiten je Ort'!$A$7:$G$34,6,FALSE)</f>
        <v>---</v>
      </c>
      <c r="L55" s="48" t="str">
        <f>VLOOKUP($F55,'Grobübers. Möglichkeiten je Ort'!$A$7:$G$34,7,FALSE)</f>
        <v>ja</v>
      </c>
    </row>
    <row r="56" spans="1:12" ht="15.75" x14ac:dyDescent="0.25">
      <c r="B56" s="80" t="s">
        <v>46</v>
      </c>
      <c r="C56" s="66">
        <f>C111</f>
        <v>5.4</v>
      </c>
      <c r="D56" s="107" t="str">
        <f>A124</f>
        <v>15 b</v>
      </c>
      <c r="E56" s="85">
        <f>E112</f>
        <v>16</v>
      </c>
      <c r="F56" s="38" t="s">
        <v>18</v>
      </c>
      <c r="G56" s="6" t="str">
        <f>VLOOKUP($F56,'Grobübers. Möglichkeiten je Ort'!$A$7:$G$34,2,FALSE)</f>
        <v>Bus</v>
      </c>
      <c r="H56" s="6" t="str">
        <f>VLOOKUP($F56,'Grobübers. Möglichkeiten je Ort'!$A$7:$G$34,3,FALSE)</f>
        <v>Ja / zB. Kirche, GH, Ortszentrum</v>
      </c>
      <c r="I56" s="90" t="str">
        <f>VLOOKUP($F56,'Grobübers. Möglichkeiten je Ort'!$A$7:$G$34,4,FALSE)</f>
        <v>Gasthaus</v>
      </c>
      <c r="J56" s="48" t="str">
        <f>VLOOKUP($F56,'Grobübers. Möglichkeiten je Ort'!$A$7:$G$34,5,FALSE)</f>
        <v>ja</v>
      </c>
      <c r="K56" s="90" t="str">
        <f>VLOOKUP($F56,'Grobübers. Möglichkeiten je Ort'!$A$7:$G$34,6,FALSE)</f>
        <v>---</v>
      </c>
      <c r="L56" s="48" t="str">
        <f>VLOOKUP($F56,'Grobübers. Möglichkeiten je Ort'!$A$7:$G$34,7,FALSE)</f>
        <v>---</v>
      </c>
    </row>
    <row r="57" spans="1:12" x14ac:dyDescent="0.25">
      <c r="B57" s="80" t="str">
        <f>B112</f>
        <v>Velm-Götzendorf - Ebenthal</v>
      </c>
      <c r="C57" s="66">
        <f>C112</f>
        <v>5.78</v>
      </c>
      <c r="D57" s="107">
        <f>A112</f>
        <v>15</v>
      </c>
      <c r="E57" s="85" t="str">
        <f>E114</f>
        <v>--</v>
      </c>
      <c r="F57" s="33" t="s">
        <v>56</v>
      </c>
      <c r="G57" s="49" t="str">
        <f>$G$25</f>
        <v>---</v>
      </c>
      <c r="H57" s="14" t="str">
        <f>$H$25</f>
        <v>kurzfristig -&gt; (Privat)Nebenstraße</v>
      </c>
      <c r="I57" s="47" t="str">
        <f>$I$25</f>
        <v>---</v>
      </c>
      <c r="J57" s="45" t="str">
        <f>$J$25</f>
        <v>---</v>
      </c>
      <c r="K57" s="47" t="str">
        <f>$K$25</f>
        <v>---</v>
      </c>
      <c r="L57" s="48" t="str">
        <f>$L$25</f>
        <v>---</v>
      </c>
    </row>
    <row r="58" spans="1:12" ht="16.5" thickBot="1" x14ac:dyDescent="0.3">
      <c r="B58" s="32"/>
      <c r="C58" s="67">
        <f>SUM(C54:C57)</f>
        <v>21.94</v>
      </c>
      <c r="E58" s="116"/>
      <c r="F58" s="41"/>
      <c r="G58" s="14"/>
      <c r="H58" s="14"/>
      <c r="I58" s="47" t="s">
        <v>43</v>
      </c>
      <c r="J58" s="14"/>
      <c r="K58" s="127"/>
      <c r="L58" s="6"/>
    </row>
    <row r="59" spans="1:12" x14ac:dyDescent="0.25">
      <c r="B59" s="32"/>
      <c r="F59" s="14"/>
      <c r="G59" s="14"/>
      <c r="H59" s="14"/>
      <c r="I59" s="90"/>
      <c r="J59" s="14"/>
      <c r="K59" s="127"/>
      <c r="L59" s="6"/>
    </row>
    <row r="60" spans="1:12" ht="21" x14ac:dyDescent="0.25">
      <c r="A60" s="131">
        <v>9</v>
      </c>
      <c r="B60" s="79" t="s">
        <v>157</v>
      </c>
      <c r="F60" s="14"/>
      <c r="G60" s="14"/>
      <c r="H60" s="14"/>
      <c r="I60" s="90"/>
      <c r="J60" s="14"/>
      <c r="K60" s="127"/>
      <c r="L60" s="6"/>
    </row>
    <row r="61" spans="1:12" ht="15.75" x14ac:dyDescent="0.25">
      <c r="B61" s="80" t="str">
        <f>B133</f>
        <v>Matzen - Prottes</v>
      </c>
      <c r="C61" s="66">
        <f>C133</f>
        <v>5.98</v>
      </c>
      <c r="D61" s="107">
        <f>A133</f>
        <v>26</v>
      </c>
      <c r="E61" s="111">
        <f>E133</f>
        <v>25</v>
      </c>
      <c r="F61" s="38" t="s">
        <v>120</v>
      </c>
      <c r="G61" s="6" t="str">
        <f>VLOOKUP($F61,'Grobübers. Möglichkeiten je Ort'!$A$7:$G$34,2,FALSE)</f>
        <v>Bus</v>
      </c>
      <c r="H61" s="6" t="str">
        <f>VLOOKUP($F61,'Grobübers. Möglichkeiten je Ort'!$A$7:$G$34,3,FALSE)</f>
        <v>Ja / zB. Kirche, Ortszentrum</v>
      </c>
      <c r="I61" s="90" t="str">
        <f>VLOOKUP($F61,'Grobübers. Möglichkeiten je Ort'!$A$7:$G$34,4,FALSE)</f>
        <v>Gasthäuser, Cafe, Bäckerei, Imbiss</v>
      </c>
      <c r="J61" s="48" t="str">
        <f>VLOOKUP($F61,'Grobübers. Möglichkeiten je Ort'!$A$7:$G$34,5,FALSE)</f>
        <v>ja</v>
      </c>
      <c r="K61" s="90" t="str">
        <f>VLOOKUP($F61,'Grobübers. Möglichkeiten je Ort'!$A$7:$G$34,6,FALSE)</f>
        <v>---</v>
      </c>
      <c r="L61" s="48" t="str">
        <f>VLOOKUP($F61,'Grobübers. Möglichkeiten je Ort'!$A$7:$G$34,7,FALSE)</f>
        <v>---</v>
      </c>
    </row>
    <row r="62" spans="1:12" ht="15.75" x14ac:dyDescent="0.25">
      <c r="B62" s="80" t="str">
        <f t="shared" ref="B62:C62" si="0">B134</f>
        <v>Prottes - Schönkirchen</v>
      </c>
      <c r="C62" s="66">
        <f t="shared" si="0"/>
        <v>5.84</v>
      </c>
      <c r="D62" s="107">
        <f>A134</f>
        <v>27</v>
      </c>
      <c r="E62" s="111">
        <f t="shared" ref="E62" si="1">E134</f>
        <v>26</v>
      </c>
      <c r="F62" s="38" t="s">
        <v>76</v>
      </c>
      <c r="G62" s="6" t="str">
        <f>VLOOKUP($F62,'Grobübers. Möglichkeiten je Ort'!$A$7:$G$34,2,FALSE)</f>
        <v>Bus</v>
      </c>
      <c r="H62" s="6" t="str">
        <f>VLOOKUP($F62,'Grobübers. Möglichkeiten je Ort'!$A$7:$G$34,3,FALSE)</f>
        <v>Ja / zB. Kirche, GH, Ortszentrum, Quartier</v>
      </c>
      <c r="I62" s="90" t="str">
        <f>VLOOKUP($F62,'Grobübers. Möglichkeiten je Ort'!$A$7:$G$34,4,FALSE)</f>
        <v>Gasthaus, Cafe, Bäckerei-Cafe</v>
      </c>
      <c r="J62" s="48" t="str">
        <f>VLOOKUP($F62,'Grobübers. Möglichkeiten je Ort'!$A$7:$G$34,5,FALSE)</f>
        <v>ja</v>
      </c>
      <c r="K62" s="90" t="str">
        <f>VLOOKUP($F62,'Grobübers. Möglichkeiten je Ort'!$A$7:$G$34,6,FALSE)</f>
        <v>---</v>
      </c>
      <c r="L62" s="48" t="str">
        <f>VLOOKUP($F62,'Grobübers. Möglichkeiten je Ort'!$A$7:$G$34,7,FALSE)</f>
        <v>ja</v>
      </c>
    </row>
    <row r="63" spans="1:12" ht="15.75" x14ac:dyDescent="0.25">
      <c r="B63" s="80" t="str">
        <f>B135</f>
        <v>Schönkirchen - Reyersdorf</v>
      </c>
      <c r="C63" s="66">
        <f>C135</f>
        <v>1.28</v>
      </c>
      <c r="D63" s="107">
        <f>A135</f>
        <v>28</v>
      </c>
      <c r="E63" s="111">
        <f>E132</f>
        <v>24</v>
      </c>
      <c r="F63" s="38" t="s">
        <v>119</v>
      </c>
      <c r="G63" s="6" t="str">
        <f>VLOOKUP($F63,'Grobübers. Möglichkeiten je Ort'!$A$7:$G$34,2,FALSE)</f>
        <v>Bus</v>
      </c>
      <c r="H63" s="6" t="str">
        <f>VLOOKUP($F63,'Grobübers. Möglichkeiten je Ort'!$A$7:$G$34,3,FALSE)</f>
        <v>Ja / zB. Kirche, Ortszentrum</v>
      </c>
      <c r="I63" s="90" t="str">
        <f>VLOOKUP($F63,'Grobübers. Möglichkeiten je Ort'!$A$7:$G$34,4,FALSE)</f>
        <v>Gasthaus</v>
      </c>
      <c r="J63" s="48" t="str">
        <f>VLOOKUP($F63,'Grobübers. Möglichkeiten je Ort'!$A$7:$G$34,5,FALSE)</f>
        <v>---</v>
      </c>
      <c r="K63" s="90" t="str">
        <f>VLOOKUP($F63,'Grobübers. Möglichkeiten je Ort'!$A$7:$G$34,6,FALSE)</f>
        <v>Gh Polansky</v>
      </c>
      <c r="L63" s="48" t="str">
        <f>VLOOKUP($F63,'Grobübers. Möglichkeiten je Ort'!$A$7:$G$34,7,FALSE)</f>
        <v>---</v>
      </c>
    </row>
    <row r="64" spans="1:12" ht="15.75" x14ac:dyDescent="0.25">
      <c r="B64" s="80" t="s">
        <v>151</v>
      </c>
      <c r="C64" s="66">
        <f>C141+1</f>
        <v>3.88</v>
      </c>
      <c r="D64" s="107" t="s">
        <v>152</v>
      </c>
      <c r="E64" s="111">
        <f>E135</f>
        <v>27</v>
      </c>
      <c r="F64" s="38" t="s">
        <v>15</v>
      </c>
      <c r="G64" s="6" t="str">
        <f>VLOOKUP($F64,'Grobübers. Möglichkeiten je Ort'!$A$7:$G$34,2,FALSE)</f>
        <v>Bus</v>
      </c>
      <c r="H64" s="6" t="str">
        <f>VLOOKUP($F64,'Grobübers. Möglichkeiten je Ort'!$A$7:$G$34,3,FALSE)</f>
        <v>Ja / zB. Kirche, GH, Konditorei</v>
      </c>
      <c r="I64" s="90" t="str">
        <f>VLOOKUP($F64,'Grobübers. Möglichkeiten je Ort'!$A$7:$G$34,4,FALSE)</f>
        <v>Gasthaus, Konditorei</v>
      </c>
      <c r="J64" s="48" t="str">
        <f>VLOOKUP($F64,'Grobübers. Möglichkeiten je Ort'!$A$7:$G$34,5,FALSE)</f>
        <v>ja</v>
      </c>
      <c r="K64" s="90" t="str">
        <f>VLOOKUP($F64,'Grobübers. Möglichkeiten je Ort'!$A$7:$G$34,6,FALSE)</f>
        <v>---</v>
      </c>
      <c r="L64" s="48" t="str">
        <f>VLOOKUP($F64,'Grobübers. Möglichkeiten je Ort'!$A$7:$G$34,7,FALSE)</f>
        <v>ja</v>
      </c>
    </row>
    <row r="65" spans="1:12" x14ac:dyDescent="0.25">
      <c r="B65" s="80" t="str">
        <f>B132</f>
        <v>Raggendorf - Matzen</v>
      </c>
      <c r="C65" s="66">
        <f>C132</f>
        <v>4.33</v>
      </c>
      <c r="D65" s="107">
        <f>A132</f>
        <v>25</v>
      </c>
      <c r="F65" s="14"/>
      <c r="G65" s="14"/>
      <c r="H65" s="14"/>
      <c r="I65" s="90"/>
      <c r="J65" s="14"/>
      <c r="K65" s="127"/>
      <c r="L65" s="6"/>
    </row>
    <row r="66" spans="1:12" ht="16.5" thickBot="1" x14ac:dyDescent="0.3">
      <c r="B66" s="32"/>
      <c r="C66" s="67">
        <f>SUM(C61:C65)</f>
        <v>21.310000000000002</v>
      </c>
      <c r="F66" s="14"/>
      <c r="G66" s="14"/>
      <c r="H66" s="14"/>
      <c r="I66" s="47" t="s">
        <v>43</v>
      </c>
      <c r="J66" s="14"/>
      <c r="K66" s="127"/>
      <c r="L66" s="6"/>
    </row>
    <row r="67" spans="1:12" ht="33.75" customHeight="1" x14ac:dyDescent="0.25">
      <c r="B67" s="32"/>
      <c r="F67" s="14"/>
      <c r="G67" s="14"/>
      <c r="H67" s="14"/>
      <c r="I67" s="90"/>
      <c r="J67" s="14"/>
      <c r="K67" s="127"/>
      <c r="L67" s="6"/>
    </row>
    <row r="68" spans="1:12" ht="21" x14ac:dyDescent="0.25">
      <c r="A68" s="131">
        <v>3</v>
      </c>
      <c r="B68" s="79" t="s">
        <v>57</v>
      </c>
      <c r="F68" s="14"/>
      <c r="G68" s="14"/>
      <c r="H68" s="14"/>
      <c r="I68" s="90"/>
      <c r="J68" s="14"/>
      <c r="K68" s="127"/>
      <c r="L68" s="6"/>
    </row>
    <row r="69" spans="1:12" ht="15.75" x14ac:dyDescent="0.25">
      <c r="B69" s="80" t="str">
        <f t="shared" ref="B69:C72" si="2">B107</f>
        <v>Blumenthal - Gaiselberg</v>
      </c>
      <c r="C69" s="66">
        <f t="shared" si="2"/>
        <v>2.76</v>
      </c>
      <c r="D69" s="107">
        <f>A107</f>
        <v>10</v>
      </c>
      <c r="E69" s="85">
        <f>E107</f>
        <v>10</v>
      </c>
      <c r="F69" s="38" t="s">
        <v>127</v>
      </c>
      <c r="G69" s="6" t="str">
        <f>VLOOKUP($F69,'Grobübers. Möglichkeiten je Ort'!$A$7:$G$34,2,FALSE)</f>
        <v>Bus</v>
      </c>
      <c r="H69" s="6" t="str">
        <f>VLOOKUP($F69,'Grobübers. Möglichkeiten je Ort'!$A$7:$G$34,3,FALSE)</f>
        <v>Ja / zB. Kirche, Feuerwehr</v>
      </c>
      <c r="I69" s="90" t="str">
        <f>VLOOKUP($F69,'Grobübers. Möglichkeiten je Ort'!$A$7:$G$34,4,FALSE)</f>
        <v>Gasthaus am Wochenende</v>
      </c>
      <c r="J69" s="48" t="str">
        <f>VLOOKUP($F69,'Grobübers. Möglichkeiten je Ort'!$A$7:$G$34,5,FALSE)</f>
        <v>---</v>
      </c>
      <c r="K69" s="90" t="str">
        <f>VLOOKUP($F69,'Grobübers. Möglichkeiten je Ort'!$A$7:$G$34,6,FALSE)</f>
        <v>---</v>
      </c>
      <c r="L69" s="48" t="str">
        <f>VLOOKUP($F69,'Grobübers. Möglichkeiten je Ort'!$A$7:$G$34,7,FALSE)</f>
        <v>---</v>
      </c>
    </row>
    <row r="70" spans="1:12" ht="15.75" x14ac:dyDescent="0.25">
      <c r="B70" s="80" t="str">
        <f t="shared" si="2"/>
        <v>Gaiselberg - Zistersdorf</v>
      </c>
      <c r="C70" s="66">
        <f t="shared" si="2"/>
        <v>6</v>
      </c>
      <c r="D70" s="107">
        <f>A108</f>
        <v>11</v>
      </c>
      <c r="E70" s="85">
        <f>E116</f>
        <v>19</v>
      </c>
      <c r="F70" s="38" t="s">
        <v>72</v>
      </c>
      <c r="G70" s="6" t="str">
        <f>VLOOKUP($F70,'Grobübers. Möglichkeiten je Ort'!$A$7:$G$34,2,FALSE)</f>
        <v>Bus</v>
      </c>
      <c r="H70" s="6" t="str">
        <f>VLOOKUP($F70,'Grobübers. Möglichkeiten je Ort'!$A$7:$G$34,3,FALSE)</f>
        <v>Ja / zB. nahe Kirche/Ortszentrum</v>
      </c>
      <c r="I70" s="90" t="str">
        <f>VLOOKUP($F70,'Grobübers. Möglichkeiten je Ort'!$A$7:$G$34,4,FALSE)</f>
        <v>---</v>
      </c>
      <c r="J70" s="48" t="str">
        <f>VLOOKUP($F70,'Grobübers. Möglichkeiten je Ort'!$A$7:$G$34,5,FALSE)</f>
        <v>---</v>
      </c>
      <c r="K70" s="90" t="str">
        <f>VLOOKUP($F70,'Grobübers. Möglichkeiten je Ort'!$A$7:$G$34,6,FALSE)</f>
        <v>---</v>
      </c>
      <c r="L70" s="48" t="str">
        <f>VLOOKUP($F70,'Grobübers. Möglichkeiten je Ort'!$A$7:$G$34,7,FALSE)</f>
        <v>---</v>
      </c>
    </row>
    <row r="71" spans="1:12" ht="15.75" x14ac:dyDescent="0.25">
      <c r="B71" s="80" t="str">
        <f t="shared" si="2"/>
        <v>Zistersdorf - Großinzersdorf</v>
      </c>
      <c r="C71" s="66">
        <f t="shared" si="2"/>
        <v>3.97</v>
      </c>
      <c r="D71" s="107">
        <f>A109</f>
        <v>12</v>
      </c>
      <c r="E71" s="85">
        <f>E108</f>
        <v>11</v>
      </c>
      <c r="F71" s="46" t="s">
        <v>128</v>
      </c>
      <c r="G71" s="6" t="str">
        <f>VLOOKUP($F71,'Grobübers. Möglichkeiten je Ort'!$A$7:$G$34,2,FALSE)</f>
        <v>Bus</v>
      </c>
      <c r="H71" s="6" t="str">
        <f>VLOOKUP($F71,'Grobübers. Möglichkeiten je Ort'!$A$7:$G$34,3,FALSE)</f>
        <v>Ja / zB. nahe Kirche/Ortzentrum</v>
      </c>
      <c r="I71" s="90" t="str">
        <f>VLOOKUP($F71,'Grobübers. Möglichkeiten je Ort'!$A$7:$G$34,4,FALSE)</f>
        <v>---</v>
      </c>
      <c r="J71" s="48" t="str">
        <f>VLOOKUP($F71,'Grobübers. Möglichkeiten je Ort'!$A$7:$G$34,5,FALSE)</f>
        <v>---</v>
      </c>
      <c r="K71" s="90" t="str">
        <f>VLOOKUP($F71,'Grobübers. Möglichkeiten je Ort'!$A$7:$G$34,6,FALSE)</f>
        <v>---</v>
      </c>
      <c r="L71" s="48" t="str">
        <f>VLOOKUP($F71,'Grobübers. Möglichkeiten je Ort'!$A$7:$G$34,7,FALSE)</f>
        <v>---</v>
      </c>
    </row>
    <row r="72" spans="1:12" ht="15.75" x14ac:dyDescent="0.25">
      <c r="B72" s="80" t="str">
        <f t="shared" si="2"/>
        <v>Großinzersdorf - Loidesthal</v>
      </c>
      <c r="C72" s="66">
        <f t="shared" si="2"/>
        <v>5.44</v>
      </c>
      <c r="D72" s="107">
        <f>A110</f>
        <v>13</v>
      </c>
      <c r="E72" s="85">
        <f>E110</f>
        <v>14</v>
      </c>
      <c r="F72" s="46" t="s">
        <v>129</v>
      </c>
      <c r="G72" s="6" t="str">
        <f>VLOOKUP($F72,'Grobübers. Möglichkeiten je Ort'!$A$7:$G$34,2,FALSE)</f>
        <v>Bus</v>
      </c>
      <c r="H72" s="6" t="str">
        <f>VLOOKUP($F72,'Grobübers. Möglichkeiten je Ort'!$A$7:$G$34,3,FALSE)</f>
        <v>Ja / zB. Kirche, Ortszentrum</v>
      </c>
      <c r="I72" s="90" t="str">
        <f>VLOOKUP($F72,'Grobübers. Möglichkeiten je Ort'!$A$7:$G$34,4,FALSE)</f>
        <v>Georgikeller (Fr-So)</v>
      </c>
      <c r="J72" s="48" t="str">
        <f>VLOOKUP($F72,'Grobübers. Möglichkeiten je Ort'!$A$7:$G$34,5,FALSE)</f>
        <v>---</v>
      </c>
      <c r="K72" s="90" t="str">
        <f>VLOOKUP($F72,'Grobübers. Möglichkeiten je Ort'!$A$7:$G$34,6,FALSE)</f>
        <v>---</v>
      </c>
      <c r="L72" s="48" t="str">
        <f>VLOOKUP($F72,'Grobübers. Möglichkeiten je Ort'!$A$7:$G$34,7,FALSE)</f>
        <v>---</v>
      </c>
    </row>
    <row r="73" spans="1:12" ht="15.75" x14ac:dyDescent="0.25">
      <c r="B73" s="80" t="s">
        <v>45</v>
      </c>
      <c r="C73" s="66">
        <f>C123</f>
        <v>4.13</v>
      </c>
      <c r="D73" s="107" t="str">
        <f>A123</f>
        <v>14 b</v>
      </c>
      <c r="E73" s="85">
        <f>E111</f>
        <v>15</v>
      </c>
      <c r="F73" s="88" t="s">
        <v>125</v>
      </c>
      <c r="G73" s="6" t="str">
        <f>VLOOKUP($F73,'Grobübers. Möglichkeiten je Ort'!$A$7:$G$34,2,FALSE)</f>
        <v>Bus</v>
      </c>
      <c r="H73" s="6" t="str">
        <f>VLOOKUP($F73,'Grobübers. Möglichkeiten je Ort'!$A$7:$G$34,3,FALSE)</f>
        <v>Ja / zB. Kirche, GH, Ortszentrum, Quartier</v>
      </c>
      <c r="I73" s="90" t="str">
        <f>VLOOKUP($F73,'Grobübers. Möglichkeiten je Ort'!$A$7:$G$34,4,FALSE)</f>
        <v>---</v>
      </c>
      <c r="J73" s="48" t="str">
        <f>VLOOKUP($F73,'Grobübers. Möglichkeiten je Ort'!$A$7:$G$34,5,FALSE)</f>
        <v>---</v>
      </c>
      <c r="K73" s="90" t="str">
        <f>VLOOKUP($F73,'Grobübers. Möglichkeiten je Ort'!$A$7:$G$34,6,FALSE)</f>
        <v>---</v>
      </c>
      <c r="L73" s="48" t="str">
        <f>VLOOKUP($F73,'Grobübers. Möglichkeiten je Ort'!$A$7:$G$34,7,FALSE)</f>
        <v>---</v>
      </c>
    </row>
    <row r="74" spans="1:12" ht="15.75" x14ac:dyDescent="0.25">
      <c r="B74" s="80" t="s">
        <v>27</v>
      </c>
      <c r="C74" s="66">
        <f>C126</f>
        <v>3.1</v>
      </c>
      <c r="D74" s="107" t="str">
        <f>A126</f>
        <v>18 b</v>
      </c>
      <c r="E74" s="85">
        <f>E105</f>
        <v>8</v>
      </c>
      <c r="F74" s="46" t="s">
        <v>130</v>
      </c>
      <c r="G74" s="6" t="str">
        <f>VLOOKUP($F74,'Grobübers. Möglichkeiten je Ort'!$A$7:$G$34,2,FALSE)</f>
        <v>Bus</v>
      </c>
      <c r="H74" s="6" t="str">
        <f>VLOOKUP($F74,'Grobübers. Möglichkeiten je Ort'!$A$7:$G$34,3,FALSE)</f>
        <v>Ja / zB. Kirche, GH</v>
      </c>
      <c r="I74" s="90" t="str">
        <f>VLOOKUP($F74,'Grobübers. Möglichkeiten je Ort'!$A$7:$G$34,4,FALSE)</f>
        <v>Gasthaus (im Museum), Cafe</v>
      </c>
      <c r="J74" s="48" t="str">
        <f>VLOOKUP($F74,'Grobübers. Möglichkeiten je Ort'!$A$7:$G$34,5,FALSE)</f>
        <v>ja</v>
      </c>
      <c r="K74" s="90" t="str">
        <f>VLOOKUP($F74,'Grobübers. Möglichkeiten je Ort'!$A$7:$G$34,6,FALSE)</f>
        <v>---</v>
      </c>
      <c r="L74" s="48" t="str">
        <f>VLOOKUP($F74,'Grobübers. Möglichkeiten je Ort'!$A$7:$G$34,7,FALSE)</f>
        <v>---</v>
      </c>
    </row>
    <row r="75" spans="1:12" ht="15.75" x14ac:dyDescent="0.25">
      <c r="B75" s="80" t="str">
        <f>B105</f>
        <v>Niedersulz - Obersulz</v>
      </c>
      <c r="C75" s="66">
        <f>C105</f>
        <v>2.79</v>
      </c>
      <c r="D75" s="107">
        <f>A105</f>
        <v>8</v>
      </c>
      <c r="E75" s="85">
        <f>E106</f>
        <v>9</v>
      </c>
      <c r="F75" s="50" t="s">
        <v>66</v>
      </c>
      <c r="G75" s="6" t="str">
        <f>VLOOKUP($F75,'Grobübers. Möglichkeiten je Ort'!$A$7:$G$34,2,FALSE)</f>
        <v>Bus</v>
      </c>
      <c r="H75" s="6" t="str">
        <f>VLOOKUP($F75,'Grobübers. Möglichkeiten je Ort'!$A$7:$G$34,3,FALSE)</f>
        <v>Ja / zB. Kirche, Ortszentrum</v>
      </c>
      <c r="I75" s="90" t="str">
        <f>VLOOKUP($F75,'Grobübers. Möglichkeiten je Ort'!$A$7:$G$34,4,FALSE)</f>
        <v>ja</v>
      </c>
      <c r="J75" s="48" t="str">
        <f>VLOOKUP($F75,'Grobübers. Möglichkeiten je Ort'!$A$7:$G$34,5,FALSE)</f>
        <v>ja</v>
      </c>
      <c r="K75" s="90" t="str">
        <f>VLOOKUP($F75,'Grobübers. Möglichkeiten je Ort'!$A$7:$G$34,6,FALSE)</f>
        <v>---</v>
      </c>
      <c r="L75" s="48" t="str">
        <f>VLOOKUP($F75,'Grobübers. Möglichkeiten je Ort'!$A$7:$G$34,7,FALSE)</f>
        <v>ja</v>
      </c>
    </row>
    <row r="76" spans="1:12" ht="15.75" x14ac:dyDescent="0.25">
      <c r="B76" s="80" t="str">
        <f>B106</f>
        <v>Obersulz - Blumenthal</v>
      </c>
      <c r="C76" s="66">
        <f>C106</f>
        <v>3.37</v>
      </c>
      <c r="D76" s="107">
        <f>A106</f>
        <v>9</v>
      </c>
      <c r="E76" s="85" t="str">
        <f>E109</f>
        <v>12+13</v>
      </c>
      <c r="F76" s="50" t="s">
        <v>19</v>
      </c>
      <c r="G76" s="6" t="str">
        <f>VLOOKUP($F76,'Grobübers. Möglichkeiten je Ort'!$A$7:$G$34,2,FALSE)</f>
        <v>Bus</v>
      </c>
      <c r="H76" s="6" t="str">
        <f>VLOOKUP($F76,'Grobübers. Möglichkeiten je Ort'!$A$7:$G$34,3,FALSE)</f>
        <v>Ja / zB. Kirche, GH, Ortszentrum, Quartier</v>
      </c>
      <c r="I76" s="90" t="str">
        <f>VLOOKUP($F76,'Grobübers. Möglichkeiten je Ort'!$A$7:$G$34,4,FALSE)</f>
        <v>Gasthäuser … u. Cafe</v>
      </c>
      <c r="J76" s="48" t="str">
        <f>VLOOKUP($F76,'Grobübers. Möglichkeiten je Ort'!$A$7:$G$34,5,FALSE)</f>
        <v>ja   + Apotheke</v>
      </c>
      <c r="K76" s="90" t="str">
        <f>VLOOKUP($F76,'Grobübers. Möglichkeiten je Ort'!$A$7:$G$34,6,FALSE)</f>
        <v>---</v>
      </c>
      <c r="L76" s="48" t="str">
        <f>VLOOKUP($F76,'Grobübers. Möglichkeiten je Ort'!$A$7:$G$34,7,FALSE)</f>
        <v>ja</v>
      </c>
    </row>
    <row r="77" spans="1:12" ht="16.5" thickBot="1" x14ac:dyDescent="0.3">
      <c r="B77" s="13"/>
      <c r="C77" s="67">
        <f>SUM(C69:C76)</f>
        <v>31.560000000000002</v>
      </c>
      <c r="D77" s="108"/>
      <c r="E77" s="116"/>
      <c r="F77" s="14"/>
      <c r="G77" s="14"/>
      <c r="H77" s="14"/>
      <c r="I77" s="47" t="s">
        <v>43</v>
      </c>
      <c r="J77" s="14"/>
      <c r="K77" s="127"/>
      <c r="L77" s="6"/>
    </row>
    <row r="78" spans="1:12" x14ac:dyDescent="0.25">
      <c r="B78" s="5"/>
      <c r="F78" s="41"/>
      <c r="G78" s="14"/>
      <c r="H78" s="14"/>
      <c r="I78" s="47"/>
      <c r="J78" s="14"/>
      <c r="K78" s="127"/>
      <c r="L78" s="6"/>
    </row>
    <row r="79" spans="1:12" ht="21" x14ac:dyDescent="0.25">
      <c r="A79" s="131">
        <v>1</v>
      </c>
      <c r="B79" s="79" t="s">
        <v>58</v>
      </c>
      <c r="F79" s="14"/>
      <c r="G79" s="14"/>
      <c r="H79" s="14"/>
      <c r="I79" s="90"/>
      <c r="J79" s="14"/>
      <c r="K79" s="127"/>
      <c r="L79" s="6"/>
    </row>
    <row r="80" spans="1:12" ht="15.75" x14ac:dyDescent="0.25">
      <c r="B80" s="80" t="str">
        <f t="shared" ref="B80:C82" si="3">B101</f>
        <v>Atzelsdorf - Höbersbrunn</v>
      </c>
      <c r="C80" s="66">
        <f t="shared" si="3"/>
        <v>3.2</v>
      </c>
      <c r="D80" s="107">
        <f>A101</f>
        <v>4</v>
      </c>
      <c r="E80" s="85">
        <f>E101</f>
        <v>4</v>
      </c>
      <c r="F80" s="38" t="s">
        <v>82</v>
      </c>
      <c r="G80" s="6" t="str">
        <f>VLOOKUP($F80,'Grobübers. Möglichkeiten je Ort'!$A$7:$G$34,2,FALSE)</f>
        <v>Bus</v>
      </c>
      <c r="H80" s="6" t="str">
        <f>VLOOKUP($F80,'Grobübers. Möglichkeiten je Ort'!$A$7:$G$34,3,FALSE)</f>
        <v>Ja / zB. Kirche, Ortszentrum</v>
      </c>
      <c r="I80" s="90" t="str">
        <f>VLOOKUP($F80,'Grobübers. Möglichkeiten je Ort'!$A$7:$G$34,4,FALSE)</f>
        <v>---</v>
      </c>
      <c r="J80" s="48" t="str">
        <f>VLOOKUP($F80,'Grobübers. Möglichkeiten je Ort'!$A$7:$G$34,5,FALSE)</f>
        <v>---</v>
      </c>
      <c r="K80" s="90" t="str">
        <f>VLOOKUP($F80,'Grobübers. Möglichkeiten je Ort'!$A$7:$G$34,6,FALSE)</f>
        <v>---</v>
      </c>
      <c r="L80" s="48" t="str">
        <f>VLOOKUP($F80,'Grobübers. Möglichkeiten je Ort'!$A$7:$G$34,7,FALSE)</f>
        <v>---</v>
      </c>
    </row>
    <row r="81" spans="1:12" ht="15.75" x14ac:dyDescent="0.25">
      <c r="B81" s="80" t="str">
        <f t="shared" si="3"/>
        <v>Höbersbrunn - Schrick</v>
      </c>
      <c r="C81" s="66">
        <f t="shared" si="3"/>
        <v>5.15</v>
      </c>
      <c r="D81" s="107">
        <f>A102</f>
        <v>5</v>
      </c>
      <c r="E81" s="85">
        <f>E98</f>
        <v>1</v>
      </c>
      <c r="F81" s="38" t="s">
        <v>79</v>
      </c>
      <c r="G81" s="6" t="str">
        <f>VLOOKUP($F81,'Grobübers. Möglichkeiten je Ort'!$A$7:$G$34,2,FALSE)</f>
        <v>Bus</v>
      </c>
      <c r="H81" s="6" t="str">
        <f>VLOOKUP($F81,'Grobübers. Möglichkeiten je Ort'!$A$7:$G$34,3,FALSE)</f>
        <v>Ja / zB. Kirche, GH, Ortszentrum, Quartier</v>
      </c>
      <c r="I81" s="90" t="str">
        <f>VLOOKUP($F81,'Grobübers. Möglichkeiten je Ort'!$A$7:$G$34,4,FALSE)</f>
        <v>Gasthaus, Cafe</v>
      </c>
      <c r="J81" s="48" t="str">
        <f>VLOOKUP($F81,'Grobübers. Möglichkeiten je Ort'!$A$7:$G$34,5,FALSE)</f>
        <v>ja</v>
      </c>
      <c r="K81" s="90" t="str">
        <f>VLOOKUP($F81,'Grobübers. Möglichkeiten je Ort'!$A$7:$G$34,6,FALSE)</f>
        <v>Gh Novakovic, Kurhotel</v>
      </c>
      <c r="L81" s="48" t="str">
        <f>VLOOKUP($F81,'Grobübers. Möglichkeiten je Ort'!$A$7:$G$34,7,FALSE)</f>
        <v>ja</v>
      </c>
    </row>
    <row r="82" spans="1:12" ht="15.75" x14ac:dyDescent="0.25">
      <c r="B82" s="80" t="str">
        <f t="shared" si="3"/>
        <v>Schrick - Nexing</v>
      </c>
      <c r="C82" s="66">
        <f t="shared" si="3"/>
        <v>5.82</v>
      </c>
      <c r="D82" s="107">
        <f>A103</f>
        <v>6</v>
      </c>
      <c r="E82" s="85">
        <f>E99</f>
        <v>2</v>
      </c>
      <c r="F82" s="50" t="s">
        <v>80</v>
      </c>
      <c r="G82" s="6" t="str">
        <f>VLOOKUP($F82,'Grobübers. Möglichkeiten je Ort'!$A$7:$G$34,2,FALSE)</f>
        <v>Bus</v>
      </c>
      <c r="H82" s="6" t="str">
        <f>VLOOKUP($F82,'Grobübers. Möglichkeiten je Ort'!$A$7:$G$34,3,FALSE)</f>
        <v>Ja / zB. Kirche, GH, Ortszentrum, Quartier</v>
      </c>
      <c r="I82" s="90" t="str">
        <f>VLOOKUP($F82,'Grobübers. Möglichkeiten je Ort'!$A$7:$G$34,4,FALSE)</f>
        <v>Gasthäuser</v>
      </c>
      <c r="J82" s="48" t="str">
        <f>VLOOKUP($F82,'Grobübers. Möglichkeiten je Ort'!$A$7:$G$34,5,FALSE)</f>
        <v>ja   + Apotheke</v>
      </c>
      <c r="K82" s="90" t="str">
        <f>VLOOKUP($F82,'Grobübers. Möglichkeiten je Ort'!$A$7:$G$34,6,FALSE)</f>
        <v>Gh Klapka, Pension "Zum Wachtberg"</v>
      </c>
      <c r="L82" s="48" t="str">
        <f>VLOOKUP($F82,'Grobübers. Möglichkeiten je Ort'!$A$7:$G$34,7,FALSE)</f>
        <v>ja</v>
      </c>
    </row>
    <row r="83" spans="1:12" ht="15.75" x14ac:dyDescent="0.25">
      <c r="B83" s="80" t="s">
        <v>44</v>
      </c>
      <c r="C83" s="66">
        <f>C122</f>
        <v>4.09</v>
      </c>
      <c r="D83" s="107" t="str">
        <f>A122</f>
        <v>7 b</v>
      </c>
      <c r="E83" s="85">
        <f>E102</f>
        <v>5</v>
      </c>
      <c r="F83" s="50" t="s">
        <v>83</v>
      </c>
      <c r="G83" s="6" t="str">
        <f>VLOOKUP($F83,'Grobübers. Möglichkeiten je Ort'!$A$7:$G$34,2,FALSE)</f>
        <v>Bus</v>
      </c>
      <c r="H83" s="6" t="str">
        <f>VLOOKUP($F83,'Grobübers. Möglichkeiten je Ort'!$A$7:$G$34,3,FALSE)</f>
        <v>Ja / zB. Kirche, Ortszentrum</v>
      </c>
      <c r="I83" s="90" t="str">
        <f>VLOOKUP($F83,'Grobübers. Möglichkeiten je Ort'!$A$7:$G$34,4,FALSE)</f>
        <v>Cafe</v>
      </c>
      <c r="J83" s="48" t="str">
        <f>VLOOKUP($F83,'Grobübers. Möglichkeiten je Ort'!$A$7:$G$34,5,FALSE)</f>
        <v>Cafe</v>
      </c>
      <c r="K83" s="90" t="str">
        <f>VLOOKUP($F83,'Grobübers. Möglichkeiten je Ort'!$A$7:$G$34,6,FALSE)</f>
        <v>---</v>
      </c>
      <c r="L83" s="48" t="str">
        <f>VLOOKUP($F83,'Grobübers. Möglichkeiten je Ort'!$A$7:$G$34,7,FALSE)</f>
        <v>---</v>
      </c>
    </row>
    <row r="84" spans="1:12" ht="15.75" x14ac:dyDescent="0.25">
      <c r="B84" s="80" t="str">
        <f t="shared" ref="B84:C86" si="4">B117</f>
        <v>Hohenruppersdorf - Martinsdorf</v>
      </c>
      <c r="C84" s="66">
        <f t="shared" si="4"/>
        <v>3.66</v>
      </c>
      <c r="D84" s="107">
        <f>A117</f>
        <v>20</v>
      </c>
      <c r="E84" s="85">
        <f>E117</f>
        <v>20</v>
      </c>
      <c r="F84" s="38" t="s">
        <v>73</v>
      </c>
      <c r="G84" s="6" t="str">
        <f>VLOOKUP($F84,'Grobübers. Möglichkeiten je Ort'!$A$7:$G$34,2,FALSE)</f>
        <v>Bus</v>
      </c>
      <c r="H84" s="6" t="str">
        <f>VLOOKUP($F84,'Grobübers. Möglichkeiten je Ort'!$A$7:$G$34,3,FALSE)</f>
        <v>Ja / zB. Kirche, GH, Ortszentrum, Quartier</v>
      </c>
      <c r="I84" s="90" t="str">
        <f>VLOOKUP($F84,'Grobübers. Möglichkeiten je Ort'!$A$7:$G$34,4,FALSE)</f>
        <v>Gemeindegasthaus</v>
      </c>
      <c r="J84" s="48" t="str">
        <f>VLOOKUP($F84,'Grobübers. Möglichkeiten je Ort'!$A$7:$G$34,5,FALSE)</f>
        <v>ja</v>
      </c>
      <c r="K84" s="90" t="str">
        <f>VLOOKUP($F84,'Grobübers. Möglichkeiten je Ort'!$A$7:$G$34,6,FALSE)</f>
        <v>---</v>
      </c>
      <c r="L84" s="48" t="str">
        <f>VLOOKUP($F84,'Grobübers. Möglichkeiten je Ort'!$A$7:$G$34,7,FALSE)</f>
        <v>ja</v>
      </c>
    </row>
    <row r="85" spans="1:12" ht="15.75" x14ac:dyDescent="0.25">
      <c r="B85" s="80" t="str">
        <f t="shared" si="4"/>
        <v>Martinsdorf - Klein Harras</v>
      </c>
      <c r="C85" s="66">
        <f t="shared" si="4"/>
        <v>1.84</v>
      </c>
      <c r="D85" s="107">
        <f>A118</f>
        <v>21</v>
      </c>
      <c r="E85" s="85">
        <f>E119</f>
        <v>22</v>
      </c>
      <c r="F85" s="50" t="s">
        <v>90</v>
      </c>
      <c r="G85" s="6" t="str">
        <f>VLOOKUP($F85,'Grobübers. Möglichkeiten je Ort'!$A$7:$G$34,2,FALSE)</f>
        <v>Bus</v>
      </c>
      <c r="H85" s="6" t="str">
        <f>VLOOKUP($F85,'Grobübers. Möglichkeiten je Ort'!$A$7:$G$34,3,FALSE)</f>
        <v>Ja / zB. Kirche, Ortszentrum</v>
      </c>
      <c r="I85" s="90" t="str">
        <f>VLOOKUP($F85,'Grobübers. Möglichkeiten je Ort'!$A$7:$G$34,4,FALSE)</f>
        <v>---</v>
      </c>
      <c r="J85" s="48" t="str">
        <f>VLOOKUP($F85,'Grobübers. Möglichkeiten je Ort'!$A$7:$G$34,5,FALSE)</f>
        <v>---</v>
      </c>
      <c r="K85" s="90" t="str">
        <f>VLOOKUP($F85,'Grobübers. Möglichkeiten je Ort'!$A$7:$G$34,6,FALSE)</f>
        <v>---</v>
      </c>
      <c r="L85" s="48" t="str">
        <f>VLOOKUP($F85,'Grobübers. Möglichkeiten je Ort'!$A$7:$G$34,7,FALSE)</f>
        <v>---</v>
      </c>
    </row>
    <row r="86" spans="1:12" ht="15.75" x14ac:dyDescent="0.25">
      <c r="B86" s="80" t="str">
        <f t="shared" si="4"/>
        <v>Klein Harras - Bad Pirawarth</v>
      </c>
      <c r="C86" s="66">
        <f t="shared" si="4"/>
        <v>4.87</v>
      </c>
      <c r="D86" s="107">
        <f>A119</f>
        <v>22</v>
      </c>
      <c r="E86" s="85" t="s">
        <v>137</v>
      </c>
      <c r="F86" s="50" t="s">
        <v>122</v>
      </c>
      <c r="G86" s="6" t="str">
        <f>VLOOKUP($F86,'Grobübers. Möglichkeiten je Ort'!$A$7:$G$34,2,FALSE)</f>
        <v>Bus</v>
      </c>
      <c r="H86" s="6" t="str">
        <f>VLOOKUP($F86,'Grobübers. Möglichkeiten je Ort'!$A$7:$G$34,3,FALSE)</f>
        <v>Ja / zB. Ortszentrum, Quartier</v>
      </c>
      <c r="I86" s="90" t="str">
        <f>VLOOKUP($F86,'Grobübers. Möglichkeiten je Ort'!$A$7:$G$34,4,FALSE)</f>
        <v>---</v>
      </c>
      <c r="J86" s="48" t="str">
        <f>VLOOKUP($F86,'Grobübers. Möglichkeiten je Ort'!$A$7:$G$34,5,FALSE)</f>
        <v>tw. Bauernladen</v>
      </c>
      <c r="K86" s="90" t="str">
        <f>VLOOKUP($F86,'Grobübers. Möglichkeiten je Ort'!$A$7:$G$34,6,FALSE)</f>
        <v>---</v>
      </c>
      <c r="L86" s="48" t="str">
        <f>VLOOKUP($F86,'Grobübers. Möglichkeiten je Ort'!$A$7:$G$34,7,FALSE)</f>
        <v>ja</v>
      </c>
    </row>
    <row r="87" spans="1:12" ht="15.75" x14ac:dyDescent="0.25">
      <c r="B87" s="80" t="str">
        <f>B98</f>
        <v>Bad Pirawarth (Kollnbrunn) - Gaweinstal</v>
      </c>
      <c r="C87" s="66">
        <f>C98</f>
        <v>3.23</v>
      </c>
      <c r="D87" s="107">
        <f>A98</f>
        <v>1</v>
      </c>
      <c r="E87" s="85">
        <f>E118</f>
        <v>21</v>
      </c>
      <c r="F87" s="50" t="s">
        <v>89</v>
      </c>
      <c r="G87" s="6" t="str">
        <f>VLOOKUP($F87,'Grobübers. Möglichkeiten je Ort'!$A$7:$G$34,2,FALSE)</f>
        <v>Bus</v>
      </c>
      <c r="H87" s="6" t="str">
        <f>VLOOKUP($F87,'Grobübers. Möglichkeiten je Ort'!$A$7:$G$34,3,FALSE)</f>
        <v>Ja / zB. Kirche, Ortszentrum, Quartier</v>
      </c>
      <c r="I87" s="90" t="str">
        <f>VLOOKUP($F87,'Grobübers. Möglichkeiten je Ort'!$A$7:$G$34,4,FALSE)</f>
        <v>---</v>
      </c>
      <c r="J87" s="48" t="str">
        <f>VLOOKUP($F87,'Grobübers. Möglichkeiten je Ort'!$A$7:$G$34,5,FALSE)</f>
        <v>---</v>
      </c>
      <c r="K87" s="90" t="str">
        <f>VLOOKUP($F87,'Grobübers. Möglichkeiten je Ort'!$A$7:$G$34,6,FALSE)</f>
        <v>---</v>
      </c>
      <c r="L87" s="48" t="str">
        <f>VLOOKUP($F87,'Grobübers. Möglichkeiten je Ort'!$A$7:$G$34,7,FALSE)</f>
        <v>ja</v>
      </c>
    </row>
    <row r="88" spans="1:12" ht="15.75" x14ac:dyDescent="0.25">
      <c r="B88" s="80" t="str">
        <f t="shared" ref="B88:C88" si="5">B99</f>
        <v>Gaweinstal - Pellendorf</v>
      </c>
      <c r="C88" s="66">
        <f t="shared" si="5"/>
        <v>3.09</v>
      </c>
      <c r="D88" s="107">
        <f>A99</f>
        <v>2</v>
      </c>
      <c r="E88" s="85">
        <f>E104</f>
        <v>7</v>
      </c>
      <c r="F88" s="38" t="s">
        <v>124</v>
      </c>
      <c r="G88" s="6" t="str">
        <f>VLOOKUP($F88,'Grobübers. Möglichkeiten je Ort'!$A$7:$G$34,2,FALSE)</f>
        <v>---</v>
      </c>
      <c r="H88" s="6" t="str">
        <f>VLOOKUP($F88,'Grobübers. Möglichkeiten je Ort'!$A$7:$G$34,3,FALSE)</f>
        <v>beim Gasthaus</v>
      </c>
      <c r="I88" s="90" t="str">
        <f>VLOOKUP($F88,'Grobübers. Möglichkeiten je Ort'!$A$7:$G$34,4,FALSE)</f>
        <v>Gasthaus (Teich-Saison)</v>
      </c>
      <c r="J88" s="48" t="str">
        <f>VLOOKUP($F88,'Grobübers. Möglichkeiten je Ort'!$A$7:$G$34,5,FALSE)</f>
        <v>---</v>
      </c>
      <c r="K88" s="90" t="str">
        <f>VLOOKUP($F88,'Grobübers. Möglichkeiten je Ort'!$A$7:$G$34,6,FALSE)</f>
        <v>---</v>
      </c>
      <c r="L88" s="48" t="str">
        <f>VLOOKUP($F88,'Grobübers. Möglichkeiten je Ort'!$A$7:$G$34,7,FALSE)</f>
        <v>ja</v>
      </c>
    </row>
    <row r="89" spans="1:12" ht="15.75" x14ac:dyDescent="0.25">
      <c r="B89" s="80" t="str">
        <f t="shared" ref="B89:C89" si="6">B100</f>
        <v>Pellendorf - Atzelsdorf</v>
      </c>
      <c r="C89" s="66">
        <f t="shared" si="6"/>
        <v>1.73</v>
      </c>
      <c r="D89" s="107">
        <f>A100</f>
        <v>3</v>
      </c>
      <c r="E89" s="85">
        <f>E100</f>
        <v>3</v>
      </c>
      <c r="F89" s="38" t="s">
        <v>81</v>
      </c>
      <c r="G89" s="6" t="str">
        <f>VLOOKUP($F89,'Grobübers. Möglichkeiten je Ort'!$A$7:$G$34,2,FALSE)</f>
        <v>Bus</v>
      </c>
      <c r="H89" s="6" t="str">
        <f>VLOOKUP($F89,'Grobübers. Möglichkeiten je Ort'!$A$7:$G$34,3,FALSE)</f>
        <v>Ja / zB. Kirche, Ortszentrum</v>
      </c>
      <c r="I89" s="90" t="str">
        <f>VLOOKUP($F89,'Grobübers. Möglichkeiten je Ort'!$A$7:$G$34,4,FALSE)</f>
        <v>---</v>
      </c>
      <c r="J89" s="48" t="str">
        <f>VLOOKUP($F89,'Grobübers. Möglichkeiten je Ort'!$A$7:$G$34,5,FALSE)</f>
        <v>---</v>
      </c>
      <c r="K89" s="90" t="str">
        <f>VLOOKUP($F89,'Grobübers. Möglichkeiten je Ort'!$A$7:$G$34,6,FALSE)</f>
        <v>---</v>
      </c>
      <c r="L89" s="48" t="str">
        <f>VLOOKUP($F89,'Grobübers. Möglichkeiten je Ort'!$A$7:$G$34,7,FALSE)</f>
        <v>---</v>
      </c>
    </row>
    <row r="90" spans="1:12" ht="16.5" thickBot="1" x14ac:dyDescent="0.3">
      <c r="B90" s="13"/>
      <c r="C90" s="67">
        <f>SUM(C80:C89)</f>
        <v>36.68</v>
      </c>
      <c r="D90" s="108"/>
      <c r="E90" s="85">
        <f>E103</f>
        <v>6</v>
      </c>
      <c r="F90" s="38" t="s">
        <v>16</v>
      </c>
      <c r="G90" s="6" t="str">
        <f>VLOOKUP($F90,'Grobübers. Möglichkeiten je Ort'!$A$7:$G$34,2,FALSE)</f>
        <v>Bus</v>
      </c>
      <c r="H90" s="6" t="str">
        <f>VLOOKUP($F90,'Grobübers. Möglichkeiten je Ort'!$A$7:$G$34,3,FALSE)</f>
        <v>Ja / zB. Kirche, Ortszentrum</v>
      </c>
      <c r="I90" s="90" t="str">
        <f>VLOOKUP($F90,'Grobübers. Möglichkeiten je Ort'!$A$7:$G$34,4,FALSE)</f>
        <v>Gasthäuser</v>
      </c>
      <c r="J90" s="48" t="str">
        <f>VLOOKUP($F90,'Grobübers. Möglichkeiten je Ort'!$A$7:$G$34,5,FALSE)</f>
        <v>ja</v>
      </c>
      <c r="K90" s="90" t="str">
        <f>VLOOKUP($F90,'Grobübers. Möglichkeiten je Ort'!$A$7:$G$34,6,FALSE)</f>
        <v>---</v>
      </c>
      <c r="L90" s="48" t="str">
        <f>VLOOKUP($F90,'Grobübers. Möglichkeiten je Ort'!$A$7:$G$34,7,FALSE)</f>
        <v>---</v>
      </c>
    </row>
    <row r="91" spans="1:12" x14ac:dyDescent="0.25">
      <c r="B91" s="15"/>
      <c r="C91" s="16"/>
      <c r="D91" s="110"/>
      <c r="E91" s="118"/>
      <c r="F91" s="51"/>
      <c r="G91" s="16"/>
      <c r="H91" s="16"/>
      <c r="I91" s="98" t="s">
        <v>43</v>
      </c>
      <c r="J91" s="16"/>
      <c r="K91" s="128"/>
      <c r="L91" s="52"/>
    </row>
    <row r="92" spans="1:12" x14ac:dyDescent="0.25">
      <c r="G92" s="10" t="s">
        <v>74</v>
      </c>
      <c r="I92" s="99"/>
      <c r="K92" s="99"/>
    </row>
    <row r="93" spans="1:12" ht="21" customHeight="1" x14ac:dyDescent="0.25">
      <c r="I93" s="99"/>
      <c r="K93" s="99"/>
    </row>
    <row r="94" spans="1:12" ht="21" customHeight="1" x14ac:dyDescent="0.25">
      <c r="I94" s="99"/>
      <c r="K94" s="99"/>
    </row>
    <row r="95" spans="1:12" ht="23.25" x14ac:dyDescent="0.25">
      <c r="A95" s="152" t="s">
        <v>143</v>
      </c>
      <c r="B95" s="153"/>
      <c r="I95" s="99"/>
      <c r="K95" s="99"/>
    </row>
    <row r="96" spans="1:12" ht="21" customHeight="1" x14ac:dyDescent="0.25">
      <c r="I96" s="99"/>
      <c r="K96" s="99"/>
    </row>
    <row r="97" spans="1:13" ht="31.5" x14ac:dyDescent="0.35">
      <c r="A97" s="102" t="s">
        <v>134</v>
      </c>
      <c r="B97" s="123" t="s">
        <v>153</v>
      </c>
      <c r="F97" s="84"/>
      <c r="I97" s="99"/>
      <c r="K97" s="99"/>
    </row>
    <row r="98" spans="1:13" ht="21" customHeight="1" x14ac:dyDescent="0.25">
      <c r="A98" s="61">
        <v>1</v>
      </c>
      <c r="B98" s="82" t="s">
        <v>93</v>
      </c>
      <c r="C98" s="62">
        <v>3.23</v>
      </c>
      <c r="E98" s="111">
        <v>1</v>
      </c>
      <c r="F98" s="38" t="s">
        <v>79</v>
      </c>
      <c r="G98" s="6" t="str">
        <f>VLOOKUP($F98,'Grobübers. Möglichkeiten je Ort'!$A$7:$G$34,2,FALSE)</f>
        <v>Bus</v>
      </c>
      <c r="H98" s="6" t="str">
        <f>VLOOKUP($F98,'Grobübers. Möglichkeiten je Ort'!$A$7:$G$34,3,FALSE)</f>
        <v>Ja / zB. Kirche, GH, Ortszentrum, Quartier</v>
      </c>
      <c r="I98" s="90" t="str">
        <f>VLOOKUP($F98,'Grobübers. Möglichkeiten je Ort'!$A$7:$G$34,4,FALSE)</f>
        <v>Gasthaus, Cafe</v>
      </c>
      <c r="J98" s="48" t="str">
        <f>VLOOKUP($F98,'Grobübers. Möglichkeiten je Ort'!$A$7:$G$34,5,FALSE)</f>
        <v>ja</v>
      </c>
      <c r="K98" s="90" t="str">
        <f>VLOOKUP($F98,'Grobübers. Möglichkeiten je Ort'!$A$7:$G$34,6,FALSE)</f>
        <v>Gh Novakovic, Kurhotel</v>
      </c>
      <c r="L98" s="48" t="str">
        <f>VLOOKUP($F98,'Grobübers. Möglichkeiten je Ort'!$A$7:$G$34,7,FALSE)</f>
        <v>ja</v>
      </c>
      <c r="M98" s="14"/>
    </row>
    <row r="99" spans="1:13" ht="21" customHeight="1" x14ac:dyDescent="0.25">
      <c r="A99" s="61">
        <v>2</v>
      </c>
      <c r="B99" s="82" t="s">
        <v>51</v>
      </c>
      <c r="C99" s="62">
        <v>3.09</v>
      </c>
      <c r="E99" s="111">
        <v>2</v>
      </c>
      <c r="F99" s="38" t="s">
        <v>80</v>
      </c>
      <c r="G99" s="6" t="str">
        <f>VLOOKUP($F99,'Grobübers. Möglichkeiten je Ort'!$A$7:$G$34,2,FALSE)</f>
        <v>Bus</v>
      </c>
      <c r="H99" s="6" t="str">
        <f>VLOOKUP($F99,'Grobübers. Möglichkeiten je Ort'!$A$7:$G$34,3,FALSE)</f>
        <v>Ja / zB. Kirche, GH, Ortszentrum, Quartier</v>
      </c>
      <c r="I99" s="90" t="str">
        <f>VLOOKUP($F99,'Grobübers. Möglichkeiten je Ort'!$A$7:$G$34,4,FALSE)</f>
        <v>Gasthäuser</v>
      </c>
      <c r="J99" s="48" t="str">
        <f>VLOOKUP($F99,'Grobübers. Möglichkeiten je Ort'!$A$7:$G$34,5,FALSE)</f>
        <v>ja   + Apotheke</v>
      </c>
      <c r="K99" s="90" t="str">
        <f>VLOOKUP($F99,'Grobübers. Möglichkeiten je Ort'!$A$7:$G$34,6,FALSE)</f>
        <v>Gh Klapka, Pension "Zum Wachtberg"</v>
      </c>
      <c r="L99" s="48" t="str">
        <f>VLOOKUP($F99,'Grobübers. Möglichkeiten je Ort'!$A$7:$G$34,7,FALSE)</f>
        <v>ja</v>
      </c>
      <c r="M99" s="37"/>
    </row>
    <row r="100" spans="1:13" ht="21" customHeight="1" x14ac:dyDescent="0.25">
      <c r="A100" s="61">
        <v>3</v>
      </c>
      <c r="B100" s="82" t="s">
        <v>52</v>
      </c>
      <c r="C100" s="62">
        <v>1.73</v>
      </c>
      <c r="E100" s="111">
        <v>3</v>
      </c>
      <c r="F100" s="38" t="s">
        <v>81</v>
      </c>
      <c r="G100" s="6" t="str">
        <f>VLOOKUP($F100,'Grobübers. Möglichkeiten je Ort'!$A$7:$G$34,2,FALSE)</f>
        <v>Bus</v>
      </c>
      <c r="H100" s="6" t="str">
        <f>VLOOKUP($F100,'Grobübers. Möglichkeiten je Ort'!$A$7:$G$34,3,FALSE)</f>
        <v>Ja / zB. Kirche, Ortszentrum</v>
      </c>
      <c r="I100" s="90" t="str">
        <f>VLOOKUP($F100,'Grobübers. Möglichkeiten je Ort'!$A$7:$G$34,4,FALSE)</f>
        <v>---</v>
      </c>
      <c r="J100" s="48" t="str">
        <f>VLOOKUP($F100,'Grobübers. Möglichkeiten je Ort'!$A$7:$G$34,5,FALSE)</f>
        <v>---</v>
      </c>
      <c r="K100" s="90" t="str">
        <f>VLOOKUP($F100,'Grobübers. Möglichkeiten je Ort'!$A$7:$G$34,6,FALSE)</f>
        <v>---</v>
      </c>
      <c r="L100" s="48" t="str">
        <f>VLOOKUP($F100,'Grobübers. Möglichkeiten je Ort'!$A$7:$G$34,7,FALSE)</f>
        <v>---</v>
      </c>
    </row>
    <row r="101" spans="1:13" ht="21" customHeight="1" x14ac:dyDescent="0.25">
      <c r="A101" s="61">
        <v>4</v>
      </c>
      <c r="B101" s="82" t="s">
        <v>53</v>
      </c>
      <c r="C101" s="62">
        <v>3.2</v>
      </c>
      <c r="E101" s="111">
        <v>4</v>
      </c>
      <c r="F101" s="38" t="s">
        <v>82</v>
      </c>
      <c r="G101" s="6" t="str">
        <f>VLOOKUP($F101,'Grobübers. Möglichkeiten je Ort'!$A$7:$G$34,2,FALSE)</f>
        <v>Bus</v>
      </c>
      <c r="H101" s="6" t="str">
        <f>VLOOKUP($F101,'Grobübers. Möglichkeiten je Ort'!$A$7:$G$34,3,FALSE)</f>
        <v>Ja / zB. Kirche, Ortszentrum</v>
      </c>
      <c r="I101" s="90" t="str">
        <f>VLOOKUP($F101,'Grobübers. Möglichkeiten je Ort'!$A$7:$G$34,4,FALSE)</f>
        <v>---</v>
      </c>
      <c r="J101" s="48" t="str">
        <f>VLOOKUP($F101,'Grobübers. Möglichkeiten je Ort'!$A$7:$G$34,5,FALSE)</f>
        <v>---</v>
      </c>
      <c r="K101" s="90" t="str">
        <f>VLOOKUP($F101,'Grobübers. Möglichkeiten je Ort'!$A$7:$G$34,6,FALSE)</f>
        <v>---</v>
      </c>
      <c r="L101" s="48" t="str">
        <f>VLOOKUP($F101,'Grobübers. Möglichkeiten je Ort'!$A$7:$G$34,7,FALSE)</f>
        <v>---</v>
      </c>
      <c r="M101" s="37"/>
    </row>
    <row r="102" spans="1:13" ht="21" customHeight="1" x14ac:dyDescent="0.25">
      <c r="A102" s="61">
        <v>5</v>
      </c>
      <c r="B102" s="82" t="s">
        <v>54</v>
      </c>
      <c r="C102" s="62">
        <v>5.15</v>
      </c>
      <c r="E102" s="111">
        <v>5</v>
      </c>
      <c r="F102" s="38" t="s">
        <v>83</v>
      </c>
      <c r="G102" s="6" t="str">
        <f>VLOOKUP($F102,'Grobübers. Möglichkeiten je Ort'!$A$7:$G$34,2,FALSE)</f>
        <v>Bus</v>
      </c>
      <c r="H102" s="6" t="str">
        <f>VLOOKUP($F102,'Grobübers. Möglichkeiten je Ort'!$A$7:$G$34,3,FALSE)</f>
        <v>Ja / zB. Kirche, Ortszentrum</v>
      </c>
      <c r="I102" s="90" t="str">
        <f>VLOOKUP($F102,'Grobübers. Möglichkeiten je Ort'!$A$7:$G$34,4,FALSE)</f>
        <v>Cafe</v>
      </c>
      <c r="J102" s="48" t="str">
        <f>VLOOKUP($F102,'Grobübers. Möglichkeiten je Ort'!$A$7:$G$34,5,FALSE)</f>
        <v>Cafe</v>
      </c>
      <c r="K102" s="90" t="str">
        <f>VLOOKUP($F102,'Grobübers. Möglichkeiten je Ort'!$A$7:$G$34,6,FALSE)</f>
        <v>---</v>
      </c>
      <c r="L102" s="48" t="str">
        <f>VLOOKUP($F102,'Grobübers. Möglichkeiten je Ort'!$A$7:$G$34,7,FALSE)</f>
        <v>---</v>
      </c>
      <c r="M102" s="37"/>
    </row>
    <row r="103" spans="1:13" ht="21" customHeight="1" x14ac:dyDescent="0.25">
      <c r="A103" s="61">
        <v>6</v>
      </c>
      <c r="B103" s="82" t="s">
        <v>55</v>
      </c>
      <c r="C103" s="62">
        <v>5.82</v>
      </c>
      <c r="E103" s="111">
        <v>6</v>
      </c>
      <c r="F103" s="38" t="s">
        <v>16</v>
      </c>
      <c r="G103" s="6" t="str">
        <f>VLOOKUP($F103,'Grobübers. Möglichkeiten je Ort'!$A$7:$G$34,2,FALSE)</f>
        <v>Bus</v>
      </c>
      <c r="H103" s="6" t="str">
        <f>VLOOKUP($F103,'Grobübers. Möglichkeiten je Ort'!$A$7:$G$34,3,FALSE)</f>
        <v>Ja / zB. Kirche, Ortszentrum</v>
      </c>
      <c r="I103" s="90" t="str">
        <f>VLOOKUP($F103,'Grobübers. Möglichkeiten je Ort'!$A$7:$G$34,4,FALSE)</f>
        <v>Gasthäuser</v>
      </c>
      <c r="J103" s="48" t="str">
        <f>VLOOKUP($F103,'Grobübers. Möglichkeiten je Ort'!$A$7:$G$34,5,FALSE)</f>
        <v>ja</v>
      </c>
      <c r="K103" s="90" t="str">
        <f>VLOOKUP($F103,'Grobübers. Möglichkeiten je Ort'!$A$7:$G$34,6,FALSE)</f>
        <v>---</v>
      </c>
      <c r="L103" s="48" t="str">
        <f>VLOOKUP($F103,'Grobübers. Möglichkeiten je Ort'!$A$7:$G$34,7,FALSE)</f>
        <v>---</v>
      </c>
      <c r="M103" s="14"/>
    </row>
    <row r="104" spans="1:13" ht="21" customHeight="1" x14ac:dyDescent="0.25">
      <c r="A104" s="61">
        <v>7</v>
      </c>
      <c r="B104" s="82" t="s">
        <v>64</v>
      </c>
      <c r="C104" s="62">
        <v>3.02</v>
      </c>
      <c r="E104" s="111">
        <v>7</v>
      </c>
      <c r="F104" s="38" t="s">
        <v>84</v>
      </c>
      <c r="G104" s="6" t="str">
        <f>VLOOKUP($F104,'Grobübers. Möglichkeiten je Ort'!$A$7:$G$34,2,FALSE)</f>
        <v>---</v>
      </c>
      <c r="H104" s="6" t="str">
        <f>VLOOKUP($F104,'Grobübers. Möglichkeiten je Ort'!$A$7:$G$34,3,FALSE)</f>
        <v>beim Gasthaus</v>
      </c>
      <c r="I104" s="90" t="str">
        <f>VLOOKUP($F104,'Grobübers. Möglichkeiten je Ort'!$A$7:$G$34,4,FALSE)</f>
        <v>Gasthaus (Teich-Saison)</v>
      </c>
      <c r="J104" s="48" t="str">
        <f>VLOOKUP($F104,'Grobübers. Möglichkeiten je Ort'!$A$7:$G$34,5,FALSE)</f>
        <v>---</v>
      </c>
      <c r="K104" s="90" t="str">
        <f>VLOOKUP($F104,'Grobübers. Möglichkeiten je Ort'!$A$7:$G$34,6,FALSE)</f>
        <v>---</v>
      </c>
      <c r="L104" s="48" t="str">
        <f>VLOOKUP($F104,'Grobübers. Möglichkeiten je Ort'!$A$7:$G$34,7,FALSE)</f>
        <v>ja</v>
      </c>
    </row>
    <row r="105" spans="1:13" ht="21" customHeight="1" x14ac:dyDescent="0.25">
      <c r="A105" s="61">
        <v>8</v>
      </c>
      <c r="B105" s="82" t="s">
        <v>28</v>
      </c>
      <c r="C105" s="62">
        <v>2.79</v>
      </c>
      <c r="E105" s="111">
        <v>8</v>
      </c>
      <c r="F105" s="38" t="s">
        <v>14</v>
      </c>
      <c r="G105" s="6" t="str">
        <f>VLOOKUP($F105,'Grobübers. Möglichkeiten je Ort'!$A$7:$G$34,2,FALSE)</f>
        <v>Bus</v>
      </c>
      <c r="H105" s="6" t="str">
        <f>VLOOKUP($F105,'Grobübers. Möglichkeiten je Ort'!$A$7:$G$34,3,FALSE)</f>
        <v>Ja / zB. Kirche, GH</v>
      </c>
      <c r="I105" s="90" t="str">
        <f>VLOOKUP($F105,'Grobübers. Möglichkeiten je Ort'!$A$7:$G$34,4,FALSE)</f>
        <v>Gasthaus (im Museum), Cafe</v>
      </c>
      <c r="J105" s="48" t="str">
        <f>VLOOKUP($F105,'Grobübers. Möglichkeiten je Ort'!$A$7:$G$34,5,FALSE)</f>
        <v>ja</v>
      </c>
      <c r="K105" s="90" t="str">
        <f>VLOOKUP($F105,'Grobübers. Möglichkeiten je Ort'!$A$7:$G$34,6,FALSE)</f>
        <v>---</v>
      </c>
      <c r="L105" s="48" t="str">
        <f>VLOOKUP($F105,'Grobübers. Möglichkeiten je Ort'!$A$7:$G$34,7,FALSE)</f>
        <v>---</v>
      </c>
    </row>
    <row r="106" spans="1:13" ht="21" customHeight="1" x14ac:dyDescent="0.25">
      <c r="A106" s="61">
        <v>9</v>
      </c>
      <c r="B106" s="82" t="s">
        <v>65</v>
      </c>
      <c r="C106" s="62">
        <v>3.37</v>
      </c>
      <c r="E106" s="111">
        <v>9</v>
      </c>
      <c r="F106" s="38" t="s">
        <v>66</v>
      </c>
      <c r="G106" s="6" t="str">
        <f>VLOOKUP($F106,'Grobübers. Möglichkeiten je Ort'!$A$7:$G$34,2,FALSE)</f>
        <v>Bus</v>
      </c>
      <c r="H106" s="6" t="str">
        <f>VLOOKUP($F106,'Grobübers. Möglichkeiten je Ort'!$A$7:$G$34,3,FALSE)</f>
        <v>Ja / zB. Kirche, Ortszentrum</v>
      </c>
      <c r="I106" s="90" t="str">
        <f>VLOOKUP($F106,'Grobübers. Möglichkeiten je Ort'!$A$7:$G$34,4,FALSE)</f>
        <v>ja</v>
      </c>
      <c r="J106" s="48" t="str">
        <f>VLOOKUP($F106,'Grobübers. Möglichkeiten je Ort'!$A$7:$G$34,5,FALSE)</f>
        <v>ja</v>
      </c>
      <c r="K106" s="90" t="str">
        <f>VLOOKUP($F106,'Grobübers. Möglichkeiten je Ort'!$A$7:$G$34,6,FALSE)</f>
        <v>---</v>
      </c>
      <c r="L106" s="48" t="str">
        <f>VLOOKUP($F106,'Grobübers. Möglichkeiten je Ort'!$A$7:$G$34,7,FALSE)</f>
        <v>ja</v>
      </c>
    </row>
    <row r="107" spans="1:13" ht="21" customHeight="1" x14ac:dyDescent="0.25">
      <c r="A107" s="61">
        <v>10</v>
      </c>
      <c r="B107" s="82" t="s">
        <v>67</v>
      </c>
      <c r="C107" s="62">
        <v>2.76</v>
      </c>
      <c r="E107" s="111">
        <v>10</v>
      </c>
      <c r="F107" s="38" t="s">
        <v>85</v>
      </c>
      <c r="G107" s="6" t="str">
        <f>VLOOKUP($F107,'Grobübers. Möglichkeiten je Ort'!$A$7:$G$34,2,FALSE)</f>
        <v>Bus</v>
      </c>
      <c r="H107" s="6" t="str">
        <f>VLOOKUP($F107,'Grobübers. Möglichkeiten je Ort'!$A$7:$G$34,3,FALSE)</f>
        <v>Ja / zB. Kirche, Feuerwehr</v>
      </c>
      <c r="I107" s="90" t="str">
        <f>VLOOKUP($F107,'Grobübers. Möglichkeiten je Ort'!$A$7:$G$34,4,FALSE)</f>
        <v>Gasthaus am Wochenende</v>
      </c>
      <c r="J107" s="48" t="str">
        <f>VLOOKUP($F107,'Grobübers. Möglichkeiten je Ort'!$A$7:$G$34,5,FALSE)</f>
        <v>---</v>
      </c>
      <c r="K107" s="90" t="str">
        <f>VLOOKUP($F107,'Grobübers. Möglichkeiten je Ort'!$A$7:$G$34,6,FALSE)</f>
        <v>---</v>
      </c>
      <c r="L107" s="48" t="str">
        <f>VLOOKUP($F107,'Grobübers. Möglichkeiten je Ort'!$A$7:$G$34,7,FALSE)</f>
        <v>---</v>
      </c>
    </row>
    <row r="108" spans="1:13" ht="21" customHeight="1" x14ac:dyDescent="0.25">
      <c r="A108" s="61">
        <v>11</v>
      </c>
      <c r="B108" s="82" t="s">
        <v>68</v>
      </c>
      <c r="C108" s="62">
        <v>6</v>
      </c>
      <c r="E108" s="111">
        <v>11</v>
      </c>
      <c r="F108" s="38" t="s">
        <v>86</v>
      </c>
      <c r="G108" s="6" t="str">
        <f>VLOOKUP($F108,'Grobübers. Möglichkeiten je Ort'!$A$7:$G$34,2,FALSE)</f>
        <v>Bus</v>
      </c>
      <c r="H108" s="6" t="str">
        <f>VLOOKUP($F108,'Grobübers. Möglichkeiten je Ort'!$A$7:$G$34,3,FALSE)</f>
        <v>Ja / zB. nahe Kirche/Ortzentrum</v>
      </c>
      <c r="I108" s="90" t="str">
        <f>VLOOKUP($F108,'Grobübers. Möglichkeiten je Ort'!$A$7:$G$34,4,FALSE)</f>
        <v>---</v>
      </c>
      <c r="J108" s="48" t="str">
        <f>VLOOKUP($F108,'Grobübers. Möglichkeiten je Ort'!$A$7:$G$34,5,FALSE)</f>
        <v>---</v>
      </c>
      <c r="K108" s="90" t="str">
        <f>VLOOKUP($F108,'Grobübers. Möglichkeiten je Ort'!$A$7:$G$34,6,FALSE)</f>
        <v>---</v>
      </c>
      <c r="L108" s="48" t="str">
        <f>VLOOKUP($F108,'Grobübers. Möglichkeiten je Ort'!$A$7:$G$34,7,FALSE)</f>
        <v>---</v>
      </c>
    </row>
    <row r="109" spans="1:13" ht="21" customHeight="1" x14ac:dyDescent="0.25">
      <c r="A109" s="61">
        <v>12</v>
      </c>
      <c r="B109" s="82" t="s">
        <v>94</v>
      </c>
      <c r="C109" s="62">
        <v>3.97</v>
      </c>
      <c r="E109" s="111" t="s">
        <v>138</v>
      </c>
      <c r="F109" s="38" t="s">
        <v>19</v>
      </c>
      <c r="G109" s="6" t="str">
        <f>VLOOKUP($F109,'Grobübers. Möglichkeiten je Ort'!$A$7:$G$34,2,FALSE)</f>
        <v>Bus</v>
      </c>
      <c r="H109" s="6" t="str">
        <f>VLOOKUP($F109,'Grobübers. Möglichkeiten je Ort'!$A$7:$G$34,3,FALSE)</f>
        <v>Ja / zB. Kirche, GH, Ortszentrum, Quartier</v>
      </c>
      <c r="I109" s="90" t="str">
        <f>VLOOKUP($F109,'Grobübers. Möglichkeiten je Ort'!$A$7:$G$34,4,FALSE)</f>
        <v>Gasthäuser … u. Cafe</v>
      </c>
      <c r="J109" s="48" t="str">
        <f>VLOOKUP($F109,'Grobübers. Möglichkeiten je Ort'!$A$7:$G$34,5,FALSE)</f>
        <v>ja   + Apotheke</v>
      </c>
      <c r="K109" s="90" t="str">
        <f>VLOOKUP($F109,'Grobübers. Möglichkeiten je Ort'!$A$7:$G$34,6,FALSE)</f>
        <v>---</v>
      </c>
      <c r="L109" s="48" t="str">
        <f>VLOOKUP($F109,'Grobübers. Möglichkeiten je Ort'!$A$7:$G$34,7,FALSE)</f>
        <v>ja</v>
      </c>
    </row>
    <row r="110" spans="1:13" ht="21" customHeight="1" x14ac:dyDescent="0.25">
      <c r="A110" s="61">
        <v>13</v>
      </c>
      <c r="B110" s="82" t="s">
        <v>95</v>
      </c>
      <c r="C110" s="62">
        <v>5.44</v>
      </c>
      <c r="E110" s="111">
        <v>14</v>
      </c>
      <c r="F110" s="38" t="s">
        <v>87</v>
      </c>
      <c r="G110" s="6" t="str">
        <f>VLOOKUP($F110,'Grobübers. Möglichkeiten je Ort'!$A$7:$G$34,2,FALSE)</f>
        <v>Bus</v>
      </c>
      <c r="H110" s="6" t="str">
        <f>VLOOKUP($F110,'Grobübers. Möglichkeiten je Ort'!$A$7:$G$34,3,FALSE)</f>
        <v>Ja / zB. Kirche, Ortszentrum</v>
      </c>
      <c r="I110" s="90" t="str">
        <f>VLOOKUP($F110,'Grobübers. Möglichkeiten je Ort'!$A$7:$G$34,4,FALSE)</f>
        <v>Georgikeller (Fr-So)</v>
      </c>
      <c r="J110" s="48" t="str">
        <f>VLOOKUP($F110,'Grobübers. Möglichkeiten je Ort'!$A$7:$G$34,5,FALSE)</f>
        <v>---</v>
      </c>
      <c r="K110" s="90" t="str">
        <f>VLOOKUP($F110,'Grobübers. Möglichkeiten je Ort'!$A$7:$G$34,6,FALSE)</f>
        <v>---</v>
      </c>
      <c r="L110" s="48" t="str">
        <f>VLOOKUP($F110,'Grobübers. Möglichkeiten je Ort'!$A$7:$G$34,7,FALSE)</f>
        <v>---</v>
      </c>
    </row>
    <row r="111" spans="1:13" ht="21" customHeight="1" x14ac:dyDescent="0.25">
      <c r="A111" s="61">
        <v>14</v>
      </c>
      <c r="B111" s="82" t="s">
        <v>96</v>
      </c>
      <c r="C111" s="62">
        <v>5.4</v>
      </c>
      <c r="E111" s="111">
        <v>15</v>
      </c>
      <c r="F111" s="38" t="s">
        <v>69</v>
      </c>
      <c r="G111" s="6" t="str">
        <f>VLOOKUP($F111,'Grobübers. Möglichkeiten je Ort'!$A$7:$G$34,2,FALSE)</f>
        <v>Bus</v>
      </c>
      <c r="H111" s="6" t="str">
        <f>VLOOKUP($F111,'Grobübers. Möglichkeiten je Ort'!$A$7:$G$34,3,FALSE)</f>
        <v>Ja / zB. Kirche, GH, Ortszentrum, Quartier</v>
      </c>
      <c r="I111" s="90" t="str">
        <f>VLOOKUP($F111,'Grobübers. Möglichkeiten je Ort'!$A$7:$G$34,4,FALSE)</f>
        <v>---</v>
      </c>
      <c r="J111" s="48" t="str">
        <f>VLOOKUP($F111,'Grobübers. Möglichkeiten je Ort'!$A$7:$G$34,5,FALSE)</f>
        <v>---</v>
      </c>
      <c r="K111" s="90" t="str">
        <f>VLOOKUP($F111,'Grobübers. Möglichkeiten je Ort'!$A$7:$G$34,6,FALSE)</f>
        <v>---</v>
      </c>
      <c r="L111" s="48" t="str">
        <f>VLOOKUP($F111,'Grobübers. Möglichkeiten je Ort'!$A$7:$G$34,7,FALSE)</f>
        <v>---</v>
      </c>
    </row>
    <row r="112" spans="1:13" ht="21" customHeight="1" x14ac:dyDescent="0.25">
      <c r="A112" s="61">
        <v>15</v>
      </c>
      <c r="B112" s="82" t="s">
        <v>97</v>
      </c>
      <c r="C112" s="62">
        <v>5.78</v>
      </c>
      <c r="E112" s="111">
        <v>16</v>
      </c>
      <c r="F112" s="38" t="s">
        <v>18</v>
      </c>
      <c r="G112" s="6" t="str">
        <f>VLOOKUP($F112,'Grobübers. Möglichkeiten je Ort'!$A$7:$G$34,2,FALSE)</f>
        <v>Bus</v>
      </c>
      <c r="H112" s="6" t="str">
        <f>VLOOKUP($F112,'Grobübers. Möglichkeiten je Ort'!$A$7:$G$34,3,FALSE)</f>
        <v>Ja / zB. Kirche, GH, Ortszentrum</v>
      </c>
      <c r="I112" s="90" t="str">
        <f>VLOOKUP($F112,'Grobübers. Möglichkeiten je Ort'!$A$7:$G$34,4,FALSE)</f>
        <v>Gasthaus</v>
      </c>
      <c r="J112" s="48" t="str">
        <f>VLOOKUP($F112,'Grobübers. Möglichkeiten je Ort'!$A$7:$G$34,5,FALSE)</f>
        <v>ja</v>
      </c>
      <c r="K112" s="90" t="str">
        <f>VLOOKUP($F112,'Grobübers. Möglichkeiten je Ort'!$A$7:$G$34,6,FALSE)</f>
        <v>---</v>
      </c>
      <c r="L112" s="48" t="str">
        <f>VLOOKUP($F112,'Grobübers. Möglichkeiten je Ort'!$A$7:$G$34,7,FALSE)</f>
        <v>---</v>
      </c>
    </row>
    <row r="113" spans="1:15" ht="21" customHeight="1" x14ac:dyDescent="0.25">
      <c r="A113" s="61">
        <v>16</v>
      </c>
      <c r="B113" s="82" t="s">
        <v>70</v>
      </c>
      <c r="C113" s="62">
        <v>6.58</v>
      </c>
      <c r="E113" s="111">
        <v>17</v>
      </c>
      <c r="F113" s="38" t="s">
        <v>71</v>
      </c>
      <c r="G113" s="6" t="str">
        <f>VLOOKUP($F113,'Grobübers. Möglichkeiten je Ort'!$A$7:$G$34,2,FALSE)</f>
        <v>Bus</v>
      </c>
      <c r="H113" s="6" t="str">
        <f>VLOOKUP($F113,'Grobübers. Möglichkeiten je Ort'!$A$7:$G$34,3,FALSE)</f>
        <v>Ja / zB. Kirche, GH, Ortszentrum</v>
      </c>
      <c r="I113" s="90" t="str">
        <f>VLOOKUP($F113,'Grobübers. Möglichkeiten je Ort'!$A$7:$G$34,4,FALSE)</f>
        <v>Gasthaus, Cafe</v>
      </c>
      <c r="J113" s="48" t="str">
        <f>VLOOKUP($F113,'Grobübers. Möglichkeiten je Ort'!$A$7:$G$34,5,FALSE)</f>
        <v>ja</v>
      </c>
      <c r="K113" s="90" t="str">
        <f>VLOOKUP($F113,'Grobübers. Möglichkeiten je Ort'!$A$7:$G$34,6,FALSE)</f>
        <v>---</v>
      </c>
      <c r="L113" s="48" t="str">
        <f>VLOOKUP($F113,'Grobübers. Möglichkeiten je Ort'!$A$7:$G$34,7,FALSE)</f>
        <v>ja</v>
      </c>
    </row>
    <row r="114" spans="1:15" ht="21" customHeight="1" x14ac:dyDescent="0.25">
      <c r="A114" s="61">
        <v>17</v>
      </c>
      <c r="B114" s="82" t="s">
        <v>39</v>
      </c>
      <c r="C114" s="62">
        <v>4.18</v>
      </c>
      <c r="E114" s="112" t="s">
        <v>139</v>
      </c>
      <c r="F114" s="38" t="s">
        <v>88</v>
      </c>
      <c r="G114" s="49" t="str">
        <f>$G$25</f>
        <v>---</v>
      </c>
      <c r="H114" s="14" t="str">
        <f>$H$25</f>
        <v>kurzfristig -&gt; (Privat)Nebenstraße</v>
      </c>
      <c r="I114" s="47" t="str">
        <f>$I$25</f>
        <v>---</v>
      </c>
      <c r="J114" s="45" t="str">
        <f>$J$25</f>
        <v>---</v>
      </c>
      <c r="K114" s="47" t="str">
        <f>$K$25</f>
        <v>---</v>
      </c>
      <c r="L114" s="48" t="str">
        <f>$L$25</f>
        <v>---</v>
      </c>
    </row>
    <row r="115" spans="1:15" ht="21" customHeight="1" x14ac:dyDescent="0.25">
      <c r="A115" s="61">
        <v>18</v>
      </c>
      <c r="B115" s="82" t="s">
        <v>25</v>
      </c>
      <c r="C115" s="62">
        <v>3.46</v>
      </c>
      <c r="E115" s="111">
        <v>18</v>
      </c>
      <c r="F115" s="38" t="s">
        <v>17</v>
      </c>
      <c r="G115" s="6" t="str">
        <f>VLOOKUP($F115,'Grobübers. Möglichkeiten je Ort'!$A$7:$G$34,2,FALSE)</f>
        <v>Bus</v>
      </c>
      <c r="H115" s="6" t="str">
        <f>VLOOKUP($F115,'Grobübers. Möglichkeiten je Ort'!$A$7:$G$34,3,FALSE)</f>
        <v>Ja / zB. Kirche, GH, Ortszentrum, Quartier</v>
      </c>
      <c r="I115" s="90" t="str">
        <f>VLOOKUP($F115,'Grobübers. Möglichkeiten je Ort'!$A$7:$G$34,4,FALSE)</f>
        <v>Gemeindegasthaus</v>
      </c>
      <c r="J115" s="48" t="str">
        <f>VLOOKUP($F115,'Grobübers. Möglichkeiten je Ort'!$A$7:$G$34,5,FALSE)</f>
        <v>ja</v>
      </c>
      <c r="K115" s="90" t="str">
        <f>VLOOKUP($F115,'Grobübers. Möglichkeiten je Ort'!$A$7:$G$34,6,FALSE)</f>
        <v>---</v>
      </c>
      <c r="L115" s="48" t="str">
        <f>VLOOKUP($F115,'Grobübers. Möglichkeiten je Ort'!$A$7:$G$34,7,FALSE)</f>
        <v>ja</v>
      </c>
    </row>
    <row r="116" spans="1:15" ht="21" customHeight="1" x14ac:dyDescent="0.25">
      <c r="A116" s="61">
        <v>19</v>
      </c>
      <c r="B116" s="82" t="s">
        <v>40</v>
      </c>
      <c r="C116" s="62">
        <v>6.76</v>
      </c>
      <c r="E116" s="111">
        <v>19</v>
      </c>
      <c r="F116" s="38" t="s">
        <v>72</v>
      </c>
      <c r="G116" s="6" t="str">
        <f>VLOOKUP($F116,'Grobübers. Möglichkeiten je Ort'!$A$7:$G$34,2,FALSE)</f>
        <v>Bus</v>
      </c>
      <c r="H116" s="6" t="str">
        <f>VLOOKUP($F116,'Grobübers. Möglichkeiten je Ort'!$A$7:$G$34,3,FALSE)</f>
        <v>Ja / zB. nahe Kirche/Ortszentrum</v>
      </c>
      <c r="I116" s="90" t="str">
        <f>VLOOKUP($F116,'Grobübers. Möglichkeiten je Ort'!$A$7:$G$34,4,FALSE)</f>
        <v>---</v>
      </c>
      <c r="J116" s="48" t="str">
        <f>VLOOKUP($F116,'Grobübers. Möglichkeiten je Ort'!$A$7:$G$34,5,FALSE)</f>
        <v>---</v>
      </c>
      <c r="K116" s="90" t="str">
        <f>VLOOKUP($F116,'Grobübers. Möglichkeiten je Ort'!$A$7:$G$34,6,FALSE)</f>
        <v>---</v>
      </c>
      <c r="L116" s="48" t="str">
        <f>VLOOKUP($F116,'Grobübers. Möglichkeiten je Ort'!$A$7:$G$34,7,FALSE)</f>
        <v>---</v>
      </c>
    </row>
    <row r="117" spans="1:15" ht="21" customHeight="1" x14ac:dyDescent="0.25">
      <c r="A117" s="61">
        <v>20</v>
      </c>
      <c r="B117" s="82" t="s">
        <v>48</v>
      </c>
      <c r="C117" s="62">
        <v>3.66</v>
      </c>
      <c r="E117" s="111">
        <v>20</v>
      </c>
      <c r="F117" s="38" t="s">
        <v>73</v>
      </c>
      <c r="G117" s="6" t="str">
        <f>VLOOKUP($F117,'Grobübers. Möglichkeiten je Ort'!$A$7:$G$34,2,FALSE)</f>
        <v>Bus</v>
      </c>
      <c r="H117" s="6" t="str">
        <f>VLOOKUP($F117,'Grobübers. Möglichkeiten je Ort'!$A$7:$G$34,3,FALSE)</f>
        <v>Ja / zB. Kirche, GH, Ortszentrum, Quartier</v>
      </c>
      <c r="I117" s="90" t="str">
        <f>VLOOKUP($F117,'Grobübers. Möglichkeiten je Ort'!$A$7:$G$34,4,FALSE)</f>
        <v>Gemeindegasthaus</v>
      </c>
      <c r="J117" s="48" t="str">
        <f>VLOOKUP($F117,'Grobübers. Möglichkeiten je Ort'!$A$7:$G$34,5,FALSE)</f>
        <v>ja</v>
      </c>
      <c r="K117" s="90" t="str">
        <f>VLOOKUP($F117,'Grobübers. Möglichkeiten je Ort'!$A$7:$G$34,6,FALSE)</f>
        <v>---</v>
      </c>
      <c r="L117" s="48" t="str">
        <f>VLOOKUP($F117,'Grobübers. Möglichkeiten je Ort'!$A$7:$G$34,7,FALSE)</f>
        <v>ja</v>
      </c>
    </row>
    <row r="118" spans="1:15" ht="21" customHeight="1" x14ac:dyDescent="0.25">
      <c r="A118" s="61">
        <v>21</v>
      </c>
      <c r="B118" s="82" t="s">
        <v>49</v>
      </c>
      <c r="C118" s="62">
        <v>1.84</v>
      </c>
      <c r="E118" s="111">
        <v>21</v>
      </c>
      <c r="F118" s="38" t="s">
        <v>89</v>
      </c>
      <c r="G118" s="6" t="str">
        <f>VLOOKUP($F118,'Grobübers. Möglichkeiten je Ort'!$A$7:$G$34,2,FALSE)</f>
        <v>Bus</v>
      </c>
      <c r="H118" s="6" t="str">
        <f>VLOOKUP($F118,'Grobübers. Möglichkeiten je Ort'!$A$7:$G$34,3,FALSE)</f>
        <v>Ja / zB. Kirche, Ortszentrum, Quartier</v>
      </c>
      <c r="I118" s="90" t="str">
        <f>VLOOKUP($F118,'Grobübers. Möglichkeiten je Ort'!$A$7:$G$34,4,FALSE)</f>
        <v>---</v>
      </c>
      <c r="J118" s="48" t="str">
        <f>VLOOKUP($F118,'Grobübers. Möglichkeiten je Ort'!$A$7:$G$34,5,FALSE)</f>
        <v>---</v>
      </c>
      <c r="K118" s="90" t="str">
        <f>VLOOKUP($F118,'Grobübers. Möglichkeiten je Ort'!$A$7:$G$34,6,FALSE)</f>
        <v>---</v>
      </c>
      <c r="L118" s="48" t="str">
        <f>VLOOKUP($F118,'Grobübers. Möglichkeiten je Ort'!$A$7:$G$34,7,FALSE)</f>
        <v>ja</v>
      </c>
    </row>
    <row r="119" spans="1:15" ht="21" customHeight="1" x14ac:dyDescent="0.25">
      <c r="A119" s="61">
        <v>22</v>
      </c>
      <c r="B119" s="82" t="s">
        <v>50</v>
      </c>
      <c r="C119" s="62">
        <v>4.87</v>
      </c>
      <c r="E119" s="111">
        <v>22</v>
      </c>
      <c r="F119" s="38" t="s">
        <v>90</v>
      </c>
      <c r="G119" s="6" t="str">
        <f>VLOOKUP($F119,'Grobübers. Möglichkeiten je Ort'!$A$7:$G$34,2,FALSE)</f>
        <v>Bus</v>
      </c>
      <c r="H119" s="6" t="str">
        <f>VLOOKUP($F119,'Grobübers. Möglichkeiten je Ort'!$A$7:$G$34,3,FALSE)</f>
        <v>Ja / zB. Kirche, Ortszentrum</v>
      </c>
      <c r="I119" s="90" t="str">
        <f>VLOOKUP($F119,'Grobübers. Möglichkeiten je Ort'!$A$7:$G$34,4,FALSE)</f>
        <v>---</v>
      </c>
      <c r="J119" s="48" t="str">
        <f>VLOOKUP($F119,'Grobübers. Möglichkeiten je Ort'!$A$7:$G$34,5,FALSE)</f>
        <v>---</v>
      </c>
      <c r="K119" s="90" t="str">
        <f>VLOOKUP($F119,'Grobübers. Möglichkeiten je Ort'!$A$7:$G$34,6,FALSE)</f>
        <v>---</v>
      </c>
      <c r="L119" s="48" t="str">
        <f>VLOOKUP($F119,'Grobübers. Möglichkeiten je Ort'!$A$7:$G$34,7,FALSE)</f>
        <v>---</v>
      </c>
    </row>
    <row r="120" spans="1:15" ht="21" customHeight="1" thickBot="1" x14ac:dyDescent="0.3">
      <c r="C120" s="67">
        <f>SUM(C98:C119)</f>
        <v>92.1</v>
      </c>
      <c r="D120"/>
      <c r="E120" s="111">
        <v>1</v>
      </c>
      <c r="F120" s="83" t="s">
        <v>79</v>
      </c>
      <c r="I120" s="101" t="s">
        <v>43</v>
      </c>
      <c r="K120" s="99"/>
    </row>
    <row r="121" spans="1:15" ht="21" customHeight="1" x14ac:dyDescent="0.25">
      <c r="B121" s="81" t="s">
        <v>92</v>
      </c>
      <c r="D121"/>
      <c r="G121" s="86" t="str">
        <f>'Grobübers. Möglichkeiten je Ort'!B35</f>
        <v>Anm: Siehe jedenfalls bitte den aktuellen VOR Plan!</v>
      </c>
      <c r="I121" s="99"/>
      <c r="K121" s="99"/>
    </row>
    <row r="122" spans="1:15" ht="21" customHeight="1" x14ac:dyDescent="0.25">
      <c r="A122" s="61" t="s">
        <v>113</v>
      </c>
      <c r="B122" s="82" t="s">
        <v>114</v>
      </c>
      <c r="C122" s="62">
        <v>4.09</v>
      </c>
      <c r="K122" s="99"/>
    </row>
    <row r="123" spans="1:15" ht="21" customHeight="1" x14ac:dyDescent="0.25">
      <c r="A123" s="61" t="s">
        <v>104</v>
      </c>
      <c r="B123" s="82" t="s">
        <v>105</v>
      </c>
      <c r="C123" s="62">
        <v>4.13</v>
      </c>
      <c r="I123" s="99"/>
      <c r="K123" s="99"/>
    </row>
    <row r="124" spans="1:15" ht="15.75" x14ac:dyDescent="0.25">
      <c r="A124" s="61" t="s">
        <v>30</v>
      </c>
      <c r="B124" s="82" t="s">
        <v>106</v>
      </c>
      <c r="C124" s="62">
        <v>4.16</v>
      </c>
      <c r="I124" s="99"/>
      <c r="K124" s="99"/>
    </row>
    <row r="125" spans="1:15" ht="15.75" x14ac:dyDescent="0.25">
      <c r="A125" s="61" t="s">
        <v>107</v>
      </c>
      <c r="B125" s="82" t="s">
        <v>117</v>
      </c>
      <c r="C125" s="62">
        <v>4</v>
      </c>
      <c r="K125" s="99"/>
      <c r="N125" s="14"/>
      <c r="O125" s="14"/>
    </row>
    <row r="126" spans="1:15" ht="15.75" x14ac:dyDescent="0.25">
      <c r="A126" s="61" t="s">
        <v>109</v>
      </c>
      <c r="B126" s="82" t="s">
        <v>110</v>
      </c>
      <c r="C126" s="62">
        <v>3.1</v>
      </c>
      <c r="K126" s="99"/>
      <c r="N126" s="37"/>
      <c r="O126" s="37"/>
    </row>
    <row r="127" spans="1:15" ht="16.5" thickBot="1" x14ac:dyDescent="0.3">
      <c r="A127" s="120"/>
      <c r="B127" s="100"/>
      <c r="C127" s="67">
        <f>SUM(C122:C126)</f>
        <v>19.48</v>
      </c>
      <c r="K127" s="99"/>
    </row>
    <row r="128" spans="1:15" ht="23.25" customHeight="1" x14ac:dyDescent="0.25">
      <c r="A128" s="120"/>
      <c r="B128" s="100"/>
      <c r="C128" s="78"/>
      <c r="K128" s="99"/>
    </row>
    <row r="129" spans="1:15" ht="32.25" customHeight="1" x14ac:dyDescent="0.35">
      <c r="B129" s="123" t="s">
        <v>154</v>
      </c>
      <c r="C129" s="69"/>
      <c r="F129" s="84"/>
      <c r="I129" s="99"/>
      <c r="K129" s="99"/>
      <c r="N129" s="37"/>
      <c r="O129" s="37"/>
    </row>
    <row r="130" spans="1:15" ht="15.75" x14ac:dyDescent="0.25">
      <c r="A130" s="61">
        <v>23</v>
      </c>
      <c r="B130" s="82" t="s">
        <v>98</v>
      </c>
      <c r="C130" s="62">
        <v>7.89</v>
      </c>
      <c r="E130" s="111">
        <v>1</v>
      </c>
      <c r="F130" s="38" t="s">
        <v>79</v>
      </c>
      <c r="G130" s="6" t="str">
        <f>VLOOKUP($F130,'Grobübers. Möglichkeiten je Ort'!$A$7:$G$34,2,FALSE)</f>
        <v>Bus</v>
      </c>
      <c r="H130" s="6" t="str">
        <f>VLOOKUP($F130,'Grobübers. Möglichkeiten je Ort'!$A$7:$G$34,3,FALSE)</f>
        <v>Ja / zB. Kirche, GH, Ortszentrum, Quartier</v>
      </c>
      <c r="I130" s="90" t="str">
        <f>VLOOKUP($F130,'Grobübers. Möglichkeiten je Ort'!$A$7:$G$34,4,FALSE)</f>
        <v>Gasthaus, Cafe</v>
      </c>
      <c r="J130" s="48" t="str">
        <f>VLOOKUP($F130,'Grobübers. Möglichkeiten je Ort'!$A$7:$G$34,5,FALSE)</f>
        <v>ja</v>
      </c>
      <c r="K130" s="90" t="str">
        <f>VLOOKUP($F130,'Grobübers. Möglichkeiten je Ort'!$A$7:$G$34,6,FALSE)</f>
        <v>Gh Novakovic, Kurhotel</v>
      </c>
      <c r="L130" s="48" t="str">
        <f>VLOOKUP($F130,'Grobübers. Möglichkeiten je Ort'!$A$7:$G$34,7,FALSE)</f>
        <v>ja</v>
      </c>
      <c r="N130" s="37"/>
      <c r="O130" s="37"/>
    </row>
    <row r="131" spans="1:15" ht="15.75" x14ac:dyDescent="0.25">
      <c r="A131" s="61">
        <v>24</v>
      </c>
      <c r="B131" s="82" t="s">
        <v>99</v>
      </c>
      <c r="C131" s="62">
        <v>3.79</v>
      </c>
      <c r="E131" s="111">
        <v>23</v>
      </c>
      <c r="F131" s="38" t="s">
        <v>78</v>
      </c>
      <c r="G131" s="6" t="str">
        <f>VLOOKUP($F131,'Grobübers. Möglichkeiten je Ort'!$A$7:$G$34,2,FALSE)</f>
        <v>Bus</v>
      </c>
      <c r="H131" s="6" t="str">
        <f>VLOOKUP($F131,'Grobübers. Möglichkeiten je Ort'!$A$7:$G$34,3,FALSE)</f>
        <v>Ja / zB. Kirche, GH, Ortszentrum, Quartier</v>
      </c>
      <c r="I131" s="90" t="str">
        <f>VLOOKUP($F131,'Grobübers. Möglichkeiten je Ort'!$A$7:$G$34,4,FALSE)</f>
        <v>Heuriger</v>
      </c>
      <c r="J131" s="48" t="str">
        <f>VLOOKUP($F131,'Grobübers. Möglichkeiten je Ort'!$A$7:$G$34,5,FALSE)</f>
        <v>ja</v>
      </c>
      <c r="K131" s="90" t="str">
        <f>VLOOKUP($F131,'Grobübers. Möglichkeiten je Ort'!$A$7:$G$34,6,FALSE)</f>
        <v>---</v>
      </c>
      <c r="L131" s="48" t="str">
        <f>VLOOKUP($F131,'Grobübers. Möglichkeiten je Ort'!$A$7:$G$34,7,FALSE)</f>
        <v>ja</v>
      </c>
      <c r="N131" s="37"/>
      <c r="O131" s="37"/>
    </row>
    <row r="132" spans="1:15" ht="15.75" x14ac:dyDescent="0.25">
      <c r="A132" s="61">
        <v>25</v>
      </c>
      <c r="B132" s="82" t="s">
        <v>100</v>
      </c>
      <c r="C132" s="62">
        <v>4.33</v>
      </c>
      <c r="E132" s="111">
        <v>24</v>
      </c>
      <c r="F132" s="38" t="s">
        <v>119</v>
      </c>
      <c r="G132" s="6" t="str">
        <f>VLOOKUP($F132,'Grobübers. Möglichkeiten je Ort'!$A$7:$G$34,2,FALSE)</f>
        <v>Bus</v>
      </c>
      <c r="H132" s="6" t="str">
        <f>VLOOKUP($F132,'Grobübers. Möglichkeiten je Ort'!$A$7:$G$34,3,FALSE)</f>
        <v>Ja / zB. Kirche, Ortszentrum</v>
      </c>
      <c r="I132" s="90" t="str">
        <f>VLOOKUP($F132,'Grobübers. Möglichkeiten je Ort'!$A$7:$G$34,4,FALSE)</f>
        <v>Gasthaus</v>
      </c>
      <c r="J132" s="48" t="str">
        <f>VLOOKUP($F132,'Grobübers. Möglichkeiten je Ort'!$A$7:$G$34,5,FALSE)</f>
        <v>---</v>
      </c>
      <c r="K132" s="90" t="str">
        <f>VLOOKUP($F132,'Grobübers. Möglichkeiten je Ort'!$A$7:$G$34,6,FALSE)</f>
        <v>Gh Polansky</v>
      </c>
      <c r="L132" s="48" t="str">
        <f>VLOOKUP($F132,'Grobübers. Möglichkeiten je Ort'!$A$7:$G$34,7,FALSE)</f>
        <v>---</v>
      </c>
      <c r="N132" s="37"/>
      <c r="O132" s="37"/>
    </row>
    <row r="133" spans="1:15" ht="15.75" x14ac:dyDescent="0.25">
      <c r="A133" s="61">
        <v>26</v>
      </c>
      <c r="B133" s="82" t="s">
        <v>101</v>
      </c>
      <c r="C133" s="62">
        <v>5.98</v>
      </c>
      <c r="E133" s="111">
        <v>25</v>
      </c>
      <c r="F133" s="38" t="s">
        <v>120</v>
      </c>
      <c r="G133" s="6" t="str">
        <f>VLOOKUP($F133,'Grobübers. Möglichkeiten je Ort'!$A$7:$G$34,2,FALSE)</f>
        <v>Bus</v>
      </c>
      <c r="H133" s="6" t="str">
        <f>VLOOKUP($F133,'Grobübers. Möglichkeiten je Ort'!$A$7:$G$34,3,FALSE)</f>
        <v>Ja / zB. Kirche, Ortszentrum</v>
      </c>
      <c r="I133" s="90" t="str">
        <f>VLOOKUP($F133,'Grobübers. Möglichkeiten je Ort'!$A$7:$G$34,4,FALSE)</f>
        <v>Gasthäuser, Cafe, Bäckerei, Imbiss</v>
      </c>
      <c r="J133" s="48" t="str">
        <f>VLOOKUP($F133,'Grobübers. Möglichkeiten je Ort'!$A$7:$G$34,5,FALSE)</f>
        <v>ja</v>
      </c>
      <c r="K133" s="90" t="str">
        <f>VLOOKUP($F133,'Grobübers. Möglichkeiten je Ort'!$A$7:$G$34,6,FALSE)</f>
        <v>---</v>
      </c>
      <c r="L133" s="48" t="str">
        <f>VLOOKUP($F133,'Grobübers. Möglichkeiten je Ort'!$A$7:$G$34,7,FALSE)</f>
        <v>---</v>
      </c>
      <c r="N133" s="37"/>
      <c r="O133" s="37"/>
    </row>
    <row r="134" spans="1:15" ht="15.75" x14ac:dyDescent="0.25">
      <c r="A134" s="61">
        <v>27</v>
      </c>
      <c r="B134" s="82" t="s">
        <v>61</v>
      </c>
      <c r="C134" s="62">
        <v>5.84</v>
      </c>
      <c r="E134" s="111">
        <v>26</v>
      </c>
      <c r="F134" s="38" t="s">
        <v>76</v>
      </c>
      <c r="G134" s="6" t="str">
        <f>VLOOKUP($F134,'Grobübers. Möglichkeiten je Ort'!$A$7:$G$34,2,FALSE)</f>
        <v>Bus</v>
      </c>
      <c r="H134" s="6" t="str">
        <f>VLOOKUP($F134,'Grobübers. Möglichkeiten je Ort'!$A$7:$G$34,3,FALSE)</f>
        <v>Ja / zB. Kirche, GH, Ortszentrum, Quartier</v>
      </c>
      <c r="I134" s="90" t="str">
        <f>VLOOKUP($F134,'Grobübers. Möglichkeiten je Ort'!$A$7:$G$34,4,FALSE)</f>
        <v>Gasthaus, Cafe, Bäckerei-Cafe</v>
      </c>
      <c r="J134" s="48" t="str">
        <f>VLOOKUP($F134,'Grobübers. Möglichkeiten je Ort'!$A$7:$G$34,5,FALSE)</f>
        <v>ja</v>
      </c>
      <c r="K134" s="90" t="str">
        <f>VLOOKUP($F134,'Grobübers. Möglichkeiten je Ort'!$A$7:$G$34,6,FALSE)</f>
        <v>---</v>
      </c>
      <c r="L134" s="48" t="str">
        <f>VLOOKUP($F134,'Grobübers. Möglichkeiten je Ort'!$A$7:$G$34,7,FALSE)</f>
        <v>ja</v>
      </c>
      <c r="N134" s="37"/>
      <c r="O134" s="37"/>
    </row>
    <row r="135" spans="1:15" ht="15.75" x14ac:dyDescent="0.25">
      <c r="A135" s="61">
        <v>28</v>
      </c>
      <c r="B135" s="82" t="s">
        <v>62</v>
      </c>
      <c r="C135" s="62">
        <v>1.28</v>
      </c>
      <c r="E135" s="111">
        <v>27</v>
      </c>
      <c r="F135" s="38" t="s">
        <v>15</v>
      </c>
      <c r="G135" s="6" t="str">
        <f>VLOOKUP($F135,'Grobübers. Möglichkeiten je Ort'!$A$7:$G$34,2,FALSE)</f>
        <v>Bus</v>
      </c>
      <c r="H135" s="6" t="str">
        <f>VLOOKUP($F135,'Grobübers. Möglichkeiten je Ort'!$A$7:$G$34,3,FALSE)</f>
        <v>Ja / zB. Kirche, GH, Konditorei</v>
      </c>
      <c r="I135" s="90" t="str">
        <f>VLOOKUP($F135,'Grobübers. Möglichkeiten je Ort'!$A$7:$G$34,4,FALSE)</f>
        <v>Gasthaus, Konditorei</v>
      </c>
      <c r="J135" s="48" t="str">
        <f>VLOOKUP($F135,'Grobübers. Möglichkeiten je Ort'!$A$7:$G$34,5,FALSE)</f>
        <v>ja</v>
      </c>
      <c r="K135" s="90" t="str">
        <f>VLOOKUP($F135,'Grobübers. Möglichkeiten je Ort'!$A$7:$G$34,6,FALSE)</f>
        <v>---</v>
      </c>
      <c r="L135" s="48" t="str">
        <f>VLOOKUP($F135,'Grobübers. Möglichkeiten je Ort'!$A$7:$G$34,7,FALSE)</f>
        <v>ja</v>
      </c>
      <c r="N135" s="37"/>
      <c r="O135" s="37"/>
    </row>
    <row r="136" spans="1:15" ht="15.75" x14ac:dyDescent="0.25">
      <c r="A136" s="61">
        <v>29</v>
      </c>
      <c r="B136" s="82" t="s">
        <v>63</v>
      </c>
      <c r="C136" s="62">
        <v>4.1399999999999997</v>
      </c>
      <c r="E136" s="111">
        <v>28</v>
      </c>
      <c r="F136" s="38" t="s">
        <v>77</v>
      </c>
      <c r="G136" s="6" t="str">
        <f>VLOOKUP($F136,'Grobübers. Möglichkeiten je Ort'!$A$7:$G$34,2,FALSE)</f>
        <v>Bus</v>
      </c>
      <c r="H136" s="6" t="str">
        <f>VLOOKUP($F136,'Grobübers. Möglichkeiten je Ort'!$A$7:$G$34,3,FALSE)</f>
        <v>Ja / zB. Kirche, GH, Ortszentrum, Quartier</v>
      </c>
      <c r="I136" s="90" t="str">
        <f>VLOOKUP($F136,'Grobübers. Möglichkeiten je Ort'!$A$7:$G$34,4,FALSE)</f>
        <v>Gasthaus, Cafe</v>
      </c>
      <c r="J136" s="48" t="str">
        <f>VLOOKUP($F136,'Grobübers. Möglichkeiten je Ort'!$A$7:$G$34,5,FALSE)</f>
        <v>ja</v>
      </c>
      <c r="K136" s="90" t="str">
        <f>VLOOKUP($F136,'Grobübers. Möglichkeiten je Ort'!$A$7:$G$34,6,FALSE)</f>
        <v>Hotel-Gh Sommer</v>
      </c>
      <c r="L136" s="48" t="str">
        <f>VLOOKUP($F136,'Grobübers. Möglichkeiten je Ort'!$A$7:$G$34,7,FALSE)</f>
        <v>ja</v>
      </c>
      <c r="N136" s="37"/>
      <c r="O136" s="37"/>
    </row>
    <row r="137" spans="1:15" ht="15.75" x14ac:dyDescent="0.25">
      <c r="A137" s="61">
        <v>30</v>
      </c>
      <c r="B137" s="82" t="s">
        <v>102</v>
      </c>
      <c r="C137" s="62">
        <v>7.38</v>
      </c>
      <c r="E137" s="111">
        <v>23</v>
      </c>
      <c r="F137" s="83" t="s">
        <v>78</v>
      </c>
      <c r="K137" s="99"/>
      <c r="N137" s="37"/>
      <c r="O137" s="37"/>
    </row>
    <row r="138" spans="1:15" ht="15.75" x14ac:dyDescent="0.25">
      <c r="A138" s="61">
        <v>31</v>
      </c>
      <c r="B138" s="82" t="s">
        <v>103</v>
      </c>
      <c r="C138" s="62">
        <v>6.48</v>
      </c>
      <c r="E138" s="111">
        <v>1</v>
      </c>
      <c r="F138" s="83" t="s">
        <v>79</v>
      </c>
      <c r="I138" s="101" t="s">
        <v>43</v>
      </c>
      <c r="K138" s="99"/>
      <c r="N138" s="37"/>
      <c r="O138" s="37"/>
    </row>
    <row r="139" spans="1:15" ht="16.5" thickBot="1" x14ac:dyDescent="0.3">
      <c r="C139" s="67">
        <f>SUM(C130:C138)</f>
        <v>47.11</v>
      </c>
      <c r="F139" s="83"/>
      <c r="G139" s="86" t="str">
        <f>'Grobübers. Möglichkeiten je Ort'!B35</f>
        <v>Anm: Siehe jedenfalls bitte den aktuellen VOR Plan!</v>
      </c>
      <c r="K139" s="99"/>
      <c r="N139" s="37"/>
      <c r="O139" s="37"/>
    </row>
    <row r="140" spans="1:15" ht="15.75" x14ac:dyDescent="0.25">
      <c r="B140" s="81" t="s">
        <v>144</v>
      </c>
      <c r="F140" s="40"/>
      <c r="K140" s="99"/>
      <c r="N140" s="37"/>
      <c r="O140" s="37"/>
    </row>
    <row r="141" spans="1:15" ht="15.75" x14ac:dyDescent="0.25">
      <c r="A141" s="61" t="s">
        <v>111</v>
      </c>
      <c r="B141" s="82" t="s">
        <v>112</v>
      </c>
      <c r="C141" s="62">
        <v>2.88</v>
      </c>
      <c r="F141" s="40"/>
      <c r="G141" s="86"/>
      <c r="K141" s="99"/>
      <c r="N141" s="37"/>
      <c r="O141" s="37"/>
    </row>
    <row r="142" spans="1:15" ht="16.5" thickBot="1" x14ac:dyDescent="0.3">
      <c r="C142" s="67">
        <f>SUM(C141)</f>
        <v>2.88</v>
      </c>
      <c r="F142" s="40"/>
      <c r="G142" s="86"/>
      <c r="K142" s="99"/>
      <c r="N142" s="37"/>
      <c r="O142" s="37"/>
    </row>
    <row r="143" spans="1:15" ht="9" customHeight="1" x14ac:dyDescent="0.25">
      <c r="F143" s="40"/>
      <c r="G143" s="86"/>
      <c r="K143" s="99"/>
      <c r="N143" s="37"/>
      <c r="O143" s="37"/>
    </row>
    <row r="144" spans="1:15" ht="15.75" x14ac:dyDescent="0.25">
      <c r="B144" s="89" t="s">
        <v>132</v>
      </c>
      <c r="C144" s="65">
        <f>C139+C142</f>
        <v>49.99</v>
      </c>
      <c r="D144" s="129"/>
      <c r="F144" s="40"/>
      <c r="G144" s="86"/>
      <c r="K144" s="99"/>
      <c r="N144" s="37"/>
      <c r="O144" s="37"/>
    </row>
    <row r="145" spans="1:15" ht="36" customHeight="1" x14ac:dyDescent="0.25">
      <c r="D145" s="129"/>
      <c r="F145" s="40"/>
      <c r="G145" s="86"/>
      <c r="K145" s="99"/>
      <c r="N145" s="37"/>
      <c r="O145" s="37"/>
    </row>
    <row r="146" spans="1:15" ht="31.5" customHeight="1" thickBot="1" x14ac:dyDescent="0.3">
      <c r="A146" s="150" t="s">
        <v>145</v>
      </c>
      <c r="B146" s="151"/>
      <c r="C146" s="121">
        <f>C120+C139</f>
        <v>139.20999999999998</v>
      </c>
      <c r="F146" s="40"/>
      <c r="G146" s="86"/>
      <c r="K146" s="99"/>
      <c r="N146" s="37"/>
      <c r="O146" s="37"/>
    </row>
    <row r="147" spans="1:15" ht="15.75" x14ac:dyDescent="0.25">
      <c r="F147" s="40"/>
      <c r="K147" s="99"/>
      <c r="N147" s="14"/>
      <c r="O147" s="14"/>
    </row>
    <row r="149" spans="1:15" ht="15.75" x14ac:dyDescent="0.25">
      <c r="B149" s="143" t="s">
        <v>164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</row>
    <row r="150" spans="1:15" ht="15.75" x14ac:dyDescent="0.25">
      <c r="B150" s="60"/>
      <c r="C150" s="60"/>
      <c r="D150" s="132" t="s">
        <v>160</v>
      </c>
      <c r="E150" s="133"/>
      <c r="F150" s="60"/>
      <c r="G150" s="60" t="s">
        <v>161</v>
      </c>
      <c r="H150" s="132" t="s">
        <v>162</v>
      </c>
      <c r="I150" s="60" t="s">
        <v>163</v>
      </c>
      <c r="J150" s="60"/>
      <c r="K150" s="60"/>
      <c r="L150" s="60"/>
    </row>
    <row r="151" spans="1:15" ht="9" customHeight="1" x14ac:dyDescent="0.25"/>
    <row r="152" spans="1:15" ht="15.75" x14ac:dyDescent="0.25">
      <c r="C152" s="134" t="s">
        <v>165</v>
      </c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1:15" x14ac:dyDescent="0.25">
      <c r="D153" s="86"/>
    </row>
  </sheetData>
  <mergeCells count="13">
    <mergeCell ref="A4:G4"/>
    <mergeCell ref="A3:G3"/>
    <mergeCell ref="G12:H12"/>
    <mergeCell ref="B149:L149"/>
    <mergeCell ref="A6:G6"/>
    <mergeCell ref="A7:G7"/>
    <mergeCell ref="A8:G8"/>
    <mergeCell ref="A9:G9"/>
    <mergeCell ref="A10:G10"/>
    <mergeCell ref="K12:L12"/>
    <mergeCell ref="I14:L14"/>
    <mergeCell ref="A146:B146"/>
    <mergeCell ref="A95:B9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Grobübers. Möglichkeiten je Ort</vt:lpstr>
      <vt:lpstr>Einzelne Wegverbindungen  + km</vt:lpstr>
      <vt:lpstr>(Schnupper)Wander-Runden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revswv</cp:lastModifiedBy>
  <dcterms:created xsi:type="dcterms:W3CDTF">2019-11-14T11:52:01Z</dcterms:created>
  <dcterms:modified xsi:type="dcterms:W3CDTF">2022-05-17T08:15:57Z</dcterms:modified>
</cp:coreProperties>
</file>